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Samantha\Sky Island Alliance\Big Island - Program\Projects\Madrean LCD\Data\Spreadsheets\"/>
    </mc:Choice>
  </mc:AlternateContent>
  <xr:revisionPtr revIDLastSave="0" documentId="6_{D1F6AB42-66E7-4619-9755-351AF4A8B86C}" xr6:coauthVersionLast="44" xr6:coauthVersionMax="44" xr10:uidLastSave="{00000000-0000-0000-0000-000000000000}"/>
  <bookViews>
    <workbookView xWindow="60" yWindow="12" windowWidth="17292" windowHeight="12084" tabRatio="872" xr2:uid="{00000000-000D-0000-FFFF-FFFF00000000}"/>
  </bookViews>
  <sheets>
    <sheet name="Readme" sheetId="18" r:id="rId1"/>
    <sheet name="Metadata" sheetId="19" r:id="rId2"/>
    <sheet name="MainData" sheetId="2" r:id="rId3"/>
    <sheet name="ScaledData" sheetId="14" r:id="rId4"/>
    <sheet name="Analysis" sheetId="17" r:id="rId5"/>
    <sheet name="summarycalcs--&gt;" sheetId="11" r:id="rId6"/>
    <sheet name="trendRS" sheetId="15" r:id="rId7"/>
    <sheet name="TreeNoTreeYearly" sheetId="1" r:id="rId8"/>
  </sheets>
  <definedNames>
    <definedName name="_xlnm.Database" localSheetId="1">#REF!</definedName>
    <definedName name="_xlnm.Database" localSheetId="0">#REF!</definedName>
    <definedName name="_xlnm.Database">TreeNoTreeYearly!$A$1:$AM$43</definedName>
    <definedName name="_xlnm.Print_Area" localSheetId="1">Metadata!$A$1:$I$56</definedName>
    <definedName name="_xlnm.Print_Titles" localSheetId="1">Metadata!$1:$1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26" i="17" l="1"/>
  <c r="R43" i="17"/>
  <c r="R17" i="17"/>
  <c r="R31" i="17"/>
  <c r="R34" i="17"/>
  <c r="R27" i="17"/>
  <c r="R14" i="17"/>
  <c r="R21" i="17"/>
  <c r="R29" i="17"/>
  <c r="R30" i="17"/>
  <c r="R36" i="17"/>
  <c r="R9" i="17"/>
  <c r="R33" i="17"/>
  <c r="R18" i="17"/>
  <c r="R7" i="17"/>
  <c r="R11" i="17"/>
  <c r="R39" i="17"/>
  <c r="R12" i="17"/>
  <c r="R22" i="17"/>
  <c r="R13" i="17"/>
  <c r="R10" i="17"/>
  <c r="R41" i="17"/>
  <c r="R2" i="17"/>
  <c r="R4" i="17"/>
  <c r="R42" i="17"/>
  <c r="R44" i="17"/>
  <c r="R32" i="17"/>
  <c r="R23" i="17"/>
  <c r="R35" i="17"/>
  <c r="R3" i="17"/>
  <c r="R6" i="17"/>
  <c r="R8" i="17"/>
  <c r="R45" i="17"/>
  <c r="R40" i="17"/>
  <c r="R19" i="17"/>
  <c r="R37" i="17"/>
  <c r="R16" i="17"/>
  <c r="R5" i="17"/>
  <c r="R24" i="17"/>
  <c r="R25" i="17"/>
  <c r="R15" i="17"/>
  <c r="R38" i="17"/>
  <c r="R28" i="17"/>
  <c r="R20" i="17"/>
  <c r="K25" i="17"/>
  <c r="K29" i="17"/>
  <c r="K28" i="17"/>
  <c r="K27" i="17"/>
  <c r="K26" i="17"/>
  <c r="F3" i="17"/>
  <c r="F4" i="17"/>
  <c r="F5" i="17"/>
  <c r="F6" i="17"/>
  <c r="F7" i="17"/>
  <c r="F8" i="17"/>
  <c r="F9" i="17"/>
  <c r="F10" i="17"/>
  <c r="F11" i="17"/>
  <c r="F12" i="17"/>
  <c r="F13" i="17"/>
  <c r="F14" i="17"/>
  <c r="F15" i="17"/>
  <c r="F16" i="17"/>
  <c r="F17" i="17"/>
  <c r="F18" i="17"/>
  <c r="F19" i="17"/>
  <c r="F20" i="17"/>
  <c r="F21" i="17"/>
  <c r="F22" i="17"/>
  <c r="F23" i="17"/>
  <c r="F24" i="17"/>
  <c r="F25" i="17"/>
  <c r="F26" i="17"/>
  <c r="F27" i="17"/>
  <c r="F28" i="17"/>
  <c r="F29" i="17"/>
  <c r="F30" i="17"/>
  <c r="F31" i="17"/>
  <c r="F32" i="17"/>
  <c r="F33" i="17"/>
  <c r="F34" i="17"/>
  <c r="F35" i="17"/>
  <c r="F36" i="17"/>
  <c r="F37" i="17"/>
  <c r="F38" i="17"/>
  <c r="F39" i="17"/>
  <c r="F40" i="17"/>
  <c r="F41" i="17"/>
  <c r="F42" i="17"/>
  <c r="F43" i="17"/>
  <c r="F44" i="17"/>
  <c r="F45" i="17"/>
  <c r="F2" i="17"/>
  <c r="G3" i="15" l="1"/>
  <c r="G4" i="15"/>
  <c r="G5" i="15"/>
  <c r="G6" i="15"/>
  <c r="G7" i="15"/>
  <c r="G8" i="15"/>
  <c r="G9" i="15"/>
  <c r="G10" i="15"/>
  <c r="G11" i="15"/>
  <c r="G12" i="15"/>
  <c r="G13" i="15"/>
  <c r="G14" i="15"/>
  <c r="G15" i="15"/>
  <c r="G16" i="15"/>
  <c r="G17" i="15"/>
  <c r="G18" i="15"/>
  <c r="G19" i="15"/>
  <c r="G20" i="15"/>
  <c r="G21" i="15"/>
  <c r="G22" i="15"/>
  <c r="G23" i="15"/>
  <c r="G24" i="15"/>
  <c r="G25" i="15"/>
  <c r="G26" i="15"/>
  <c r="G27" i="15"/>
  <c r="G28" i="15"/>
  <c r="G29" i="15"/>
  <c r="G30" i="15"/>
  <c r="G31" i="15"/>
  <c r="G32" i="15"/>
  <c r="G33" i="15"/>
  <c r="G34" i="15"/>
  <c r="G35" i="15"/>
  <c r="G36" i="15"/>
  <c r="G37" i="15"/>
  <c r="G38" i="15"/>
  <c r="G39" i="15"/>
  <c r="G40" i="15"/>
  <c r="G41" i="15"/>
  <c r="G42" i="15"/>
  <c r="G43" i="15"/>
  <c r="G44" i="15"/>
  <c r="G45" i="15"/>
  <c r="E3" i="15"/>
  <c r="E4" i="15"/>
  <c r="E5" i="15"/>
  <c r="E6" i="15"/>
  <c r="E7" i="15"/>
  <c r="E8" i="15"/>
  <c r="E9" i="15"/>
  <c r="E10" i="15"/>
  <c r="E11" i="15"/>
  <c r="E12" i="15"/>
  <c r="E13" i="15"/>
  <c r="E14" i="15"/>
  <c r="E15" i="15"/>
  <c r="E16" i="15"/>
  <c r="E17" i="15"/>
  <c r="E18" i="15"/>
  <c r="E19" i="15"/>
  <c r="E20" i="15"/>
  <c r="E21" i="15"/>
  <c r="E22" i="15"/>
  <c r="E23" i="15"/>
  <c r="E24" i="15"/>
  <c r="E25" i="15"/>
  <c r="E26" i="15"/>
  <c r="E27" i="15"/>
  <c r="E28" i="15"/>
  <c r="E29" i="15"/>
  <c r="E30" i="15"/>
  <c r="E31" i="15"/>
  <c r="E32" i="15"/>
  <c r="E33" i="15"/>
  <c r="E34" i="15"/>
  <c r="E35" i="15"/>
  <c r="E36" i="15"/>
  <c r="E37" i="15"/>
  <c r="E38" i="15"/>
  <c r="E39" i="15"/>
  <c r="E40" i="15"/>
  <c r="E41" i="15"/>
  <c r="E42" i="15"/>
  <c r="E43" i="15"/>
  <c r="E44" i="15"/>
  <c r="E45" i="15"/>
  <c r="G2" i="15"/>
  <c r="E2" i="15"/>
  <c r="C3" i="15"/>
  <c r="C4" i="15"/>
  <c r="C5" i="15"/>
  <c r="C6" i="15"/>
  <c r="C7" i="15"/>
  <c r="C8" i="15"/>
  <c r="C9" i="15"/>
  <c r="C10" i="15"/>
  <c r="C11" i="15"/>
  <c r="C12" i="15"/>
  <c r="C13" i="15"/>
  <c r="C14" i="15"/>
  <c r="C15" i="15"/>
  <c r="C16" i="15"/>
  <c r="C17" i="15"/>
  <c r="C18" i="15"/>
  <c r="C19" i="15"/>
  <c r="C20" i="15"/>
  <c r="C21" i="15"/>
  <c r="C22" i="15"/>
  <c r="C23" i="15"/>
  <c r="C24" i="15"/>
  <c r="C25" i="15"/>
  <c r="C26" i="15"/>
  <c r="C27" i="15"/>
  <c r="C28" i="15"/>
  <c r="C29" i="15"/>
  <c r="C30" i="15"/>
  <c r="C31" i="15"/>
  <c r="C32" i="15"/>
  <c r="C33" i="15"/>
  <c r="C34" i="15"/>
  <c r="C35" i="15"/>
  <c r="C36" i="15"/>
  <c r="C37" i="15"/>
  <c r="C38" i="15"/>
  <c r="C39" i="15"/>
  <c r="C40" i="15"/>
  <c r="C41" i="15"/>
  <c r="C42" i="15"/>
  <c r="C43" i="15"/>
  <c r="C44" i="15"/>
  <c r="C45" i="15"/>
  <c r="C2" i="15"/>
  <c r="M5" i="15"/>
  <c r="M4" i="15"/>
  <c r="M3" i="15"/>
  <c r="L5" i="15"/>
  <c r="L4" i="15"/>
  <c r="L3" i="15"/>
  <c r="N3" i="15" s="1"/>
  <c r="N4" i="15"/>
  <c r="M2" i="15"/>
  <c r="L2" i="15"/>
  <c r="N2" i="15"/>
  <c r="C3" i="14"/>
  <c r="D3" i="14"/>
  <c r="E3" i="14"/>
  <c r="F3" i="14"/>
  <c r="G3" i="14"/>
  <c r="H3" i="14"/>
  <c r="I3" i="14"/>
  <c r="J3" i="14"/>
  <c r="L3" i="14"/>
  <c r="N3" i="14"/>
  <c r="P3" i="14"/>
  <c r="C4" i="14"/>
  <c r="D4" i="14"/>
  <c r="E4" i="14"/>
  <c r="F4" i="14"/>
  <c r="G4" i="14"/>
  <c r="H4" i="14"/>
  <c r="I4" i="14"/>
  <c r="J4" i="14"/>
  <c r="L4" i="14"/>
  <c r="N4" i="14"/>
  <c r="P4" i="14"/>
  <c r="C5" i="14"/>
  <c r="D5" i="14"/>
  <c r="E5" i="14"/>
  <c r="F5" i="14"/>
  <c r="G5" i="14"/>
  <c r="H5" i="14"/>
  <c r="I5" i="14"/>
  <c r="J5" i="14"/>
  <c r="L5" i="14"/>
  <c r="N5" i="14"/>
  <c r="P5" i="14"/>
  <c r="C6" i="14"/>
  <c r="D6" i="14"/>
  <c r="E6" i="14"/>
  <c r="F6" i="14"/>
  <c r="G6" i="14"/>
  <c r="H6" i="14"/>
  <c r="I6" i="14"/>
  <c r="J6" i="14"/>
  <c r="L6" i="14"/>
  <c r="N6" i="14"/>
  <c r="P6" i="14"/>
  <c r="C7" i="14"/>
  <c r="D7" i="14"/>
  <c r="E7" i="14"/>
  <c r="F7" i="14"/>
  <c r="G7" i="14"/>
  <c r="H7" i="14"/>
  <c r="I7" i="14"/>
  <c r="J7" i="14"/>
  <c r="L7" i="14"/>
  <c r="N7" i="14"/>
  <c r="P7" i="14"/>
  <c r="C8" i="14"/>
  <c r="D8" i="14"/>
  <c r="E8" i="14"/>
  <c r="F8" i="14"/>
  <c r="G8" i="14"/>
  <c r="H8" i="14"/>
  <c r="I8" i="14"/>
  <c r="J8" i="14"/>
  <c r="L8" i="14"/>
  <c r="N8" i="14"/>
  <c r="P8" i="14"/>
  <c r="C9" i="14"/>
  <c r="D9" i="14"/>
  <c r="E9" i="14"/>
  <c r="F9" i="14"/>
  <c r="G9" i="14"/>
  <c r="H9" i="14"/>
  <c r="I9" i="14"/>
  <c r="J9" i="14"/>
  <c r="L9" i="14"/>
  <c r="N9" i="14"/>
  <c r="P9" i="14"/>
  <c r="C10" i="14"/>
  <c r="D10" i="14"/>
  <c r="E10" i="14"/>
  <c r="F10" i="14"/>
  <c r="G10" i="14"/>
  <c r="H10" i="14"/>
  <c r="I10" i="14"/>
  <c r="J10" i="14"/>
  <c r="L10" i="14"/>
  <c r="N10" i="14"/>
  <c r="P10" i="14"/>
  <c r="C11" i="14"/>
  <c r="D11" i="14"/>
  <c r="E11" i="14"/>
  <c r="F11" i="14"/>
  <c r="G11" i="14"/>
  <c r="H11" i="14"/>
  <c r="I11" i="14"/>
  <c r="J11" i="14"/>
  <c r="L11" i="14"/>
  <c r="N11" i="14"/>
  <c r="P11" i="14"/>
  <c r="C12" i="14"/>
  <c r="D12" i="14"/>
  <c r="E12" i="14"/>
  <c r="F12" i="14"/>
  <c r="G12" i="14"/>
  <c r="H12" i="14"/>
  <c r="I12" i="14"/>
  <c r="J12" i="14"/>
  <c r="L12" i="14"/>
  <c r="N12" i="14"/>
  <c r="P12" i="14"/>
  <c r="C13" i="14"/>
  <c r="D13" i="14"/>
  <c r="E13" i="14"/>
  <c r="F13" i="14"/>
  <c r="G13" i="14"/>
  <c r="H13" i="14"/>
  <c r="I13" i="14"/>
  <c r="J13" i="14"/>
  <c r="L13" i="14"/>
  <c r="N13" i="14"/>
  <c r="P13" i="14"/>
  <c r="C14" i="14"/>
  <c r="D14" i="14"/>
  <c r="E14" i="14"/>
  <c r="F14" i="14"/>
  <c r="G14" i="14"/>
  <c r="H14" i="14"/>
  <c r="I14" i="14"/>
  <c r="J14" i="14"/>
  <c r="L14" i="14"/>
  <c r="N14" i="14"/>
  <c r="P14" i="14"/>
  <c r="C15" i="14"/>
  <c r="D15" i="14"/>
  <c r="E15" i="14"/>
  <c r="F15" i="14"/>
  <c r="G15" i="14"/>
  <c r="H15" i="14"/>
  <c r="I15" i="14"/>
  <c r="J15" i="14"/>
  <c r="L15" i="14"/>
  <c r="N15" i="14"/>
  <c r="P15" i="14"/>
  <c r="C16" i="14"/>
  <c r="D16" i="14"/>
  <c r="E16" i="14"/>
  <c r="F16" i="14"/>
  <c r="G16" i="14"/>
  <c r="H16" i="14"/>
  <c r="I16" i="14"/>
  <c r="J16" i="14"/>
  <c r="L16" i="14"/>
  <c r="N16" i="14"/>
  <c r="P16" i="14"/>
  <c r="C17" i="14"/>
  <c r="D17" i="14"/>
  <c r="E17" i="14"/>
  <c r="F17" i="14"/>
  <c r="G17" i="14"/>
  <c r="H17" i="14"/>
  <c r="I17" i="14"/>
  <c r="J17" i="14"/>
  <c r="L17" i="14"/>
  <c r="N17" i="14"/>
  <c r="P17" i="14"/>
  <c r="C18" i="14"/>
  <c r="D18" i="14"/>
  <c r="E18" i="14"/>
  <c r="F18" i="14"/>
  <c r="G18" i="14"/>
  <c r="H18" i="14"/>
  <c r="I18" i="14"/>
  <c r="J18" i="14"/>
  <c r="L18" i="14"/>
  <c r="N18" i="14"/>
  <c r="P18" i="14"/>
  <c r="C19" i="14"/>
  <c r="D19" i="14"/>
  <c r="E19" i="14"/>
  <c r="F19" i="14"/>
  <c r="G19" i="14"/>
  <c r="H19" i="14"/>
  <c r="I19" i="14"/>
  <c r="J19" i="14"/>
  <c r="L19" i="14"/>
  <c r="N19" i="14"/>
  <c r="P19" i="14"/>
  <c r="C20" i="14"/>
  <c r="D20" i="14"/>
  <c r="E20" i="14"/>
  <c r="F20" i="14"/>
  <c r="G20" i="14"/>
  <c r="H20" i="14"/>
  <c r="I20" i="14"/>
  <c r="J20" i="14"/>
  <c r="L20" i="14"/>
  <c r="N20" i="14"/>
  <c r="P20" i="14"/>
  <c r="C21" i="14"/>
  <c r="D21" i="14"/>
  <c r="E21" i="14"/>
  <c r="F21" i="14"/>
  <c r="G21" i="14"/>
  <c r="H21" i="14"/>
  <c r="I21" i="14"/>
  <c r="J21" i="14"/>
  <c r="L21" i="14"/>
  <c r="N21" i="14"/>
  <c r="P21" i="14"/>
  <c r="C22" i="14"/>
  <c r="D22" i="14"/>
  <c r="E22" i="14"/>
  <c r="F22" i="14"/>
  <c r="G22" i="14"/>
  <c r="H22" i="14"/>
  <c r="I22" i="14"/>
  <c r="J22" i="14"/>
  <c r="L22" i="14"/>
  <c r="N22" i="14"/>
  <c r="P22" i="14"/>
  <c r="C23" i="14"/>
  <c r="D23" i="14"/>
  <c r="E23" i="14"/>
  <c r="F23" i="14"/>
  <c r="G23" i="14"/>
  <c r="H23" i="14"/>
  <c r="I23" i="14"/>
  <c r="J23" i="14"/>
  <c r="L23" i="14"/>
  <c r="N23" i="14"/>
  <c r="P23" i="14"/>
  <c r="C24" i="14"/>
  <c r="D24" i="14"/>
  <c r="E24" i="14"/>
  <c r="F24" i="14"/>
  <c r="G24" i="14"/>
  <c r="H24" i="14"/>
  <c r="I24" i="14"/>
  <c r="J24" i="14"/>
  <c r="L24" i="14"/>
  <c r="N24" i="14"/>
  <c r="P24" i="14"/>
  <c r="C25" i="14"/>
  <c r="D25" i="14"/>
  <c r="E25" i="14"/>
  <c r="F25" i="14"/>
  <c r="G25" i="14"/>
  <c r="H25" i="14"/>
  <c r="I25" i="14"/>
  <c r="J25" i="14"/>
  <c r="L25" i="14"/>
  <c r="N25" i="14"/>
  <c r="P25" i="14"/>
  <c r="C26" i="14"/>
  <c r="D26" i="14"/>
  <c r="E26" i="14"/>
  <c r="F26" i="14"/>
  <c r="G26" i="14"/>
  <c r="H26" i="14"/>
  <c r="I26" i="14"/>
  <c r="J26" i="14"/>
  <c r="L26" i="14"/>
  <c r="N26" i="14"/>
  <c r="P26" i="14"/>
  <c r="C27" i="14"/>
  <c r="D27" i="14"/>
  <c r="E27" i="14"/>
  <c r="F27" i="14"/>
  <c r="G27" i="14"/>
  <c r="H27" i="14"/>
  <c r="I27" i="14"/>
  <c r="J27" i="14"/>
  <c r="L27" i="14"/>
  <c r="N27" i="14"/>
  <c r="P27" i="14"/>
  <c r="C28" i="14"/>
  <c r="D28" i="14"/>
  <c r="E28" i="14"/>
  <c r="F28" i="14"/>
  <c r="G28" i="14"/>
  <c r="H28" i="14"/>
  <c r="I28" i="14"/>
  <c r="J28" i="14"/>
  <c r="L28" i="14"/>
  <c r="N28" i="14"/>
  <c r="P28" i="14"/>
  <c r="C29" i="14"/>
  <c r="D29" i="14"/>
  <c r="E29" i="14"/>
  <c r="F29" i="14"/>
  <c r="G29" i="14"/>
  <c r="H29" i="14"/>
  <c r="I29" i="14"/>
  <c r="J29" i="14"/>
  <c r="L29" i="14"/>
  <c r="N29" i="14"/>
  <c r="P29" i="14"/>
  <c r="C30" i="14"/>
  <c r="D30" i="14"/>
  <c r="E30" i="14"/>
  <c r="F30" i="14"/>
  <c r="G30" i="14"/>
  <c r="H30" i="14"/>
  <c r="I30" i="14"/>
  <c r="J30" i="14"/>
  <c r="L30" i="14"/>
  <c r="N30" i="14"/>
  <c r="P30" i="14"/>
  <c r="C31" i="14"/>
  <c r="D31" i="14"/>
  <c r="E31" i="14"/>
  <c r="F31" i="14"/>
  <c r="G31" i="14"/>
  <c r="H31" i="14"/>
  <c r="I31" i="14"/>
  <c r="J31" i="14"/>
  <c r="L31" i="14"/>
  <c r="N31" i="14"/>
  <c r="P31" i="14"/>
  <c r="C32" i="14"/>
  <c r="D32" i="14"/>
  <c r="E32" i="14"/>
  <c r="F32" i="14"/>
  <c r="G32" i="14"/>
  <c r="H32" i="14"/>
  <c r="I32" i="14"/>
  <c r="J32" i="14"/>
  <c r="L32" i="14"/>
  <c r="N32" i="14"/>
  <c r="P32" i="14"/>
  <c r="C33" i="14"/>
  <c r="D33" i="14"/>
  <c r="E33" i="14"/>
  <c r="F33" i="14"/>
  <c r="G33" i="14"/>
  <c r="H33" i="14"/>
  <c r="I33" i="14"/>
  <c r="J33" i="14"/>
  <c r="L33" i="14"/>
  <c r="N33" i="14"/>
  <c r="P33" i="14"/>
  <c r="C34" i="14"/>
  <c r="D34" i="14"/>
  <c r="E34" i="14"/>
  <c r="F34" i="14"/>
  <c r="G34" i="14"/>
  <c r="H34" i="14"/>
  <c r="I34" i="14"/>
  <c r="J34" i="14"/>
  <c r="L34" i="14"/>
  <c r="N34" i="14"/>
  <c r="P34" i="14"/>
  <c r="C35" i="14"/>
  <c r="D35" i="14"/>
  <c r="E35" i="14"/>
  <c r="F35" i="14"/>
  <c r="G35" i="14"/>
  <c r="H35" i="14"/>
  <c r="I35" i="14"/>
  <c r="J35" i="14"/>
  <c r="L35" i="14"/>
  <c r="N35" i="14"/>
  <c r="P35" i="14"/>
  <c r="C36" i="14"/>
  <c r="D36" i="14"/>
  <c r="E36" i="14"/>
  <c r="F36" i="14"/>
  <c r="G36" i="14"/>
  <c r="H36" i="14"/>
  <c r="I36" i="14"/>
  <c r="J36" i="14"/>
  <c r="L36" i="14"/>
  <c r="N36" i="14"/>
  <c r="P36" i="14"/>
  <c r="C37" i="14"/>
  <c r="D37" i="14"/>
  <c r="E37" i="14"/>
  <c r="F37" i="14"/>
  <c r="G37" i="14"/>
  <c r="H37" i="14"/>
  <c r="I37" i="14"/>
  <c r="J37" i="14"/>
  <c r="L37" i="14"/>
  <c r="N37" i="14"/>
  <c r="P37" i="14"/>
  <c r="C38" i="14"/>
  <c r="D38" i="14"/>
  <c r="E38" i="14"/>
  <c r="F38" i="14"/>
  <c r="G38" i="14"/>
  <c r="H38" i="14"/>
  <c r="I38" i="14"/>
  <c r="J38" i="14"/>
  <c r="L38" i="14"/>
  <c r="N38" i="14"/>
  <c r="P38" i="14"/>
  <c r="C39" i="14"/>
  <c r="D39" i="14"/>
  <c r="E39" i="14"/>
  <c r="F39" i="14"/>
  <c r="G39" i="14"/>
  <c r="H39" i="14"/>
  <c r="I39" i="14"/>
  <c r="J39" i="14"/>
  <c r="L39" i="14"/>
  <c r="N39" i="14"/>
  <c r="P39" i="14"/>
  <c r="C40" i="14"/>
  <c r="D40" i="14"/>
  <c r="E40" i="14"/>
  <c r="F40" i="14"/>
  <c r="G40" i="14"/>
  <c r="H40" i="14"/>
  <c r="I40" i="14"/>
  <c r="J40" i="14"/>
  <c r="L40" i="14"/>
  <c r="N40" i="14"/>
  <c r="P40" i="14"/>
  <c r="C41" i="14"/>
  <c r="D41" i="14"/>
  <c r="E41" i="14"/>
  <c r="F41" i="14"/>
  <c r="G41" i="14"/>
  <c r="H41" i="14"/>
  <c r="I41" i="14"/>
  <c r="J41" i="14"/>
  <c r="L41" i="14"/>
  <c r="N41" i="14"/>
  <c r="P41" i="14"/>
  <c r="C42" i="14"/>
  <c r="D42" i="14"/>
  <c r="E42" i="14"/>
  <c r="F42" i="14"/>
  <c r="G42" i="14"/>
  <c r="H42" i="14"/>
  <c r="I42" i="14"/>
  <c r="J42" i="14"/>
  <c r="L42" i="14"/>
  <c r="N42" i="14"/>
  <c r="P42" i="14"/>
  <c r="C43" i="14"/>
  <c r="D43" i="14"/>
  <c r="E43" i="14"/>
  <c r="F43" i="14"/>
  <c r="G43" i="14"/>
  <c r="H43" i="14"/>
  <c r="I43" i="14"/>
  <c r="J43" i="14"/>
  <c r="L43" i="14"/>
  <c r="N43" i="14"/>
  <c r="P43" i="14"/>
  <c r="C44" i="14"/>
  <c r="D44" i="14"/>
  <c r="E44" i="14"/>
  <c r="F44" i="14"/>
  <c r="G44" i="14"/>
  <c r="H44" i="14"/>
  <c r="I44" i="14"/>
  <c r="J44" i="14"/>
  <c r="L44" i="14"/>
  <c r="N44" i="14"/>
  <c r="P44" i="14"/>
  <c r="C45" i="14"/>
  <c r="D45" i="14"/>
  <c r="E45" i="14"/>
  <c r="F45" i="14"/>
  <c r="G45" i="14"/>
  <c r="H45" i="14"/>
  <c r="I45" i="14"/>
  <c r="J45" i="14"/>
  <c r="L45" i="14"/>
  <c r="N45" i="14"/>
  <c r="P45" i="14"/>
  <c r="D2" i="14"/>
  <c r="E2" i="14"/>
  <c r="F2" i="14"/>
  <c r="G2" i="14"/>
  <c r="H2" i="14"/>
  <c r="I2" i="14"/>
  <c r="J2" i="14"/>
  <c r="L2" i="14"/>
  <c r="N2" i="14"/>
  <c r="P2" i="14"/>
  <c r="C2" i="14"/>
  <c r="I14" i="15" l="1"/>
  <c r="O5" i="15"/>
  <c r="I3" i="15" s="1"/>
  <c r="I35" i="15" l="1"/>
  <c r="I24" i="15"/>
  <c r="I13" i="15"/>
  <c r="I45" i="15"/>
  <c r="I23" i="15"/>
  <c r="I12" i="15"/>
  <c r="I44" i="15"/>
  <c r="I33" i="15"/>
  <c r="I34" i="15"/>
  <c r="I27" i="15"/>
  <c r="I16" i="15"/>
  <c r="I5" i="15"/>
  <c r="I37" i="15"/>
  <c r="I6" i="15"/>
  <c r="I22" i="15"/>
  <c r="I42" i="15"/>
  <c r="I19" i="15"/>
  <c r="I8" i="15"/>
  <c r="I40" i="15"/>
  <c r="I29" i="15"/>
  <c r="I7" i="15"/>
  <c r="I39" i="15"/>
  <c r="I28" i="15"/>
  <c r="I17" i="15"/>
  <c r="I38" i="15"/>
  <c r="I18" i="15"/>
  <c r="I11" i="15"/>
  <c r="I43" i="15"/>
  <c r="I32" i="15"/>
  <c r="I21" i="15"/>
  <c r="I15" i="15"/>
  <c r="I31" i="15"/>
  <c r="I4" i="15"/>
  <c r="I20" i="15"/>
  <c r="I36" i="15"/>
  <c r="I9" i="15"/>
  <c r="I25" i="15"/>
  <c r="I41" i="15"/>
  <c r="I10" i="15"/>
  <c r="I26" i="15"/>
  <c r="I2" i="15"/>
  <c r="I30" i="15"/>
  <c r="I45" i="2" l="1"/>
  <c r="I2" i="2" l="1"/>
  <c r="I3" i="2" l="1"/>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alcChain>
</file>

<file path=xl/sharedStrings.xml><?xml version="1.0" encoding="utf-8"?>
<sst xmlns="http://schemas.openxmlformats.org/spreadsheetml/2006/main" count="728" uniqueCount="242">
  <si>
    <t>Id</t>
  </si>
  <si>
    <t>Complex_Na</t>
  </si>
  <si>
    <t>Tree2000</t>
  </si>
  <si>
    <t>NoTree2000</t>
  </si>
  <si>
    <t>Tree2001</t>
  </si>
  <si>
    <t>NoTree2001</t>
  </si>
  <si>
    <t>Tree2002</t>
  </si>
  <si>
    <t>NoTree2002</t>
  </si>
  <si>
    <t>Tree2003</t>
  </si>
  <si>
    <t>NoTree2003</t>
  </si>
  <si>
    <t>Tree2004</t>
  </si>
  <si>
    <t>NoTree2004</t>
  </si>
  <si>
    <t>Tree2005</t>
  </si>
  <si>
    <t>NoTree2005</t>
  </si>
  <si>
    <t>Tree2006</t>
  </si>
  <si>
    <t>NoTree2006</t>
  </si>
  <si>
    <t>Tree2007</t>
  </si>
  <si>
    <t>NoTree2007</t>
  </si>
  <si>
    <t>Tree2008</t>
  </si>
  <si>
    <t>NoTree2008</t>
  </si>
  <si>
    <t>Tree2009</t>
  </si>
  <si>
    <t>NoTree2009</t>
  </si>
  <si>
    <t>Tree2010</t>
  </si>
  <si>
    <t>NoTree2010</t>
  </si>
  <si>
    <t>Tree2011</t>
  </si>
  <si>
    <t>NoTree2011</t>
  </si>
  <si>
    <t>Tree2012</t>
  </si>
  <si>
    <t>NoTree2012</t>
  </si>
  <si>
    <t>Tree2013</t>
  </si>
  <si>
    <t>NoTree2013</t>
  </si>
  <si>
    <t>Tree2014</t>
  </si>
  <si>
    <t>NoTree2014</t>
  </si>
  <si>
    <t>Tree2015</t>
  </si>
  <si>
    <t>NoTree2015</t>
  </si>
  <si>
    <t>Tree2016</t>
  </si>
  <si>
    <t>NoTree2016</t>
  </si>
  <si>
    <t>PerGrass</t>
  </si>
  <si>
    <t>Janos Valley North</t>
  </si>
  <si>
    <t>Cedar</t>
  </si>
  <si>
    <t>Pyramid</t>
  </si>
  <si>
    <t>Boca Grande</t>
  </si>
  <si>
    <t>North Sonoita Valley</t>
  </si>
  <si>
    <t>South Sonoita Valley</t>
  </si>
  <si>
    <t>San Rafael Valley</t>
  </si>
  <si>
    <t>Chivato Plains</t>
  </si>
  <si>
    <t>AnimasValley</t>
  </si>
  <si>
    <t>Janos Valley South</t>
  </si>
  <si>
    <t>Sulphur Springs Valley</t>
  </si>
  <si>
    <t>San Bernardino Valley</t>
  </si>
  <si>
    <t>Mesa Draw</t>
  </si>
  <si>
    <t>Playas Valley</t>
  </si>
  <si>
    <t>Animas Valley Mid</t>
  </si>
  <si>
    <t>Animas Valley I10</t>
  </si>
  <si>
    <t>Pinery Creek</t>
  </si>
  <si>
    <t>Black Mountain Draw</t>
  </si>
  <si>
    <t>Lordsburg Valley</t>
  </si>
  <si>
    <t>S of the GIla</t>
  </si>
  <si>
    <t>Mid Peloncillo</t>
  </si>
  <si>
    <t>Galiuro Oak Creek</t>
  </si>
  <si>
    <t>Aravaipa N</t>
  </si>
  <si>
    <t>Severin Canyon</t>
  </si>
  <si>
    <t>Willcox Playa Shore</t>
  </si>
  <si>
    <t>Green Valley</t>
  </si>
  <si>
    <t>Pajarita Mountain grassland</t>
  </si>
  <si>
    <t>Janos Mid South</t>
  </si>
  <si>
    <t>Janos Mid North</t>
  </si>
  <si>
    <t>Bobcat Hills</t>
  </si>
  <si>
    <t>Simpson Draw</t>
  </si>
  <si>
    <t>Bonita Creek</t>
  </si>
  <si>
    <t>Antelope Flats</t>
  </si>
  <si>
    <t>Big Prairie</t>
  </si>
  <si>
    <t>Buenos Airies NWR grassland</t>
  </si>
  <si>
    <t>PerProtect</t>
  </si>
  <si>
    <t>AreaSqKm</t>
  </si>
  <si>
    <t>PerGrassMo</t>
  </si>
  <si>
    <t>GrassMeanArea</t>
  </si>
  <si>
    <t>GrassLPI</t>
  </si>
  <si>
    <t>GrassNP</t>
  </si>
  <si>
    <t>GrassNPperkm</t>
  </si>
  <si>
    <t>GrassBG2016</t>
  </si>
  <si>
    <t>GrassBGTREND</t>
  </si>
  <si>
    <t>GrassTree2016</t>
  </si>
  <si>
    <t>GrassHerb2016</t>
  </si>
  <si>
    <t>GrassHerbTREND</t>
  </si>
  <si>
    <t>GrassTreeTREND</t>
  </si>
  <si>
    <t>woodtoherbtrend</t>
  </si>
  <si>
    <t>woodytoherb16</t>
  </si>
  <si>
    <t>BUENOS AIRES NATIONAL WILDLIFE REFUGE</t>
  </si>
  <si>
    <t>Min</t>
  </si>
  <si>
    <t>Max</t>
  </si>
  <si>
    <t>A</t>
  </si>
  <si>
    <t>B</t>
  </si>
  <si>
    <t>woodtoherbtrendRS</t>
  </si>
  <si>
    <t>GrassHerbTRENDRS</t>
  </si>
  <si>
    <t>GrassTreeTRENDRS</t>
  </si>
  <si>
    <t>GrassBGTRENDRS</t>
  </si>
  <si>
    <t>GoodGrass</t>
  </si>
  <si>
    <t>Score</t>
  </si>
  <si>
    <t>Count</t>
  </si>
  <si>
    <t>Percent</t>
  </si>
  <si>
    <t>na</t>
  </si>
  <si>
    <t>poor-mod grass, high mod</t>
  </si>
  <si>
    <t>good grass, high mod</t>
  </si>
  <si>
    <t>good grass, low mod</t>
  </si>
  <si>
    <t>poor-mod grass, low mod</t>
  </si>
  <si>
    <t>Cutoffs</t>
  </si>
  <si>
    <t>top 25% GoodGrass</t>
  </si>
  <si>
    <t>&gt;36</t>
  </si>
  <si>
    <t>&gt;21</t>
  </si>
  <si>
    <t>value</t>
  </si>
  <si>
    <t>top 25</t>
  </si>
  <si>
    <t>top 50</t>
  </si>
  <si>
    <t>bottom 50</t>
  </si>
  <si>
    <t>bottom 25</t>
  </si>
  <si>
    <t>35 trees increase</t>
  </si>
  <si>
    <t>trees decrease</t>
  </si>
  <si>
    <t>treesdecrease</t>
  </si>
  <si>
    <t>top25</t>
  </si>
  <si>
    <t>top50</t>
  </si>
  <si>
    <t>negative</t>
  </si>
  <si>
    <t>Tab</t>
  </si>
  <si>
    <t>Variable Code</t>
  </si>
  <si>
    <t>Description</t>
  </si>
  <si>
    <t>Original Units</t>
  </si>
  <si>
    <t>Source</t>
  </si>
  <si>
    <t>Date/Version</t>
  </si>
  <si>
    <t>Source Hyperlink</t>
  </si>
  <si>
    <t>Notes</t>
  </si>
  <si>
    <t>MainData, Scaled Data</t>
  </si>
  <si>
    <t>n/a</t>
  </si>
  <si>
    <t>link to shapefile on Sciencebase?</t>
  </si>
  <si>
    <t>ArcGIS</t>
  </si>
  <si>
    <t>Area of core in square kilometers</t>
  </si>
  <si>
    <t>sq km</t>
  </si>
  <si>
    <t>30m*30m</t>
  </si>
  <si>
    <t>NALCMS 2010</t>
  </si>
  <si>
    <t>http://www.cec.org/tools-and-resources/map-files/land-cover-2010-landsat-30m</t>
  </si>
  <si>
    <t>FRAGSTATS: https://www.umass.edu/landeco/research/fragstats/fragstats.html</t>
  </si>
  <si>
    <t>NALCMS 2010, FRAGSTATS</t>
  </si>
  <si>
    <t>2010, 4.2</t>
  </si>
  <si>
    <t>NALCMS 2010, FRAGSTATS, AreaSqKm</t>
  </si>
  <si>
    <t>Percent of core that is protected, where protected means lands in the National Conservation Easement Database; lands classified as Categories 1, 2, or Not Available in the CEC NA PAD 2017; and APFF Bavispe Park units in Mexico</t>
  </si>
  <si>
    <t>NCED, NA PAD, INEGI</t>
  </si>
  <si>
    <t>1.4, 2017, n/a</t>
  </si>
  <si>
    <t>https://www.conservationeasement.us/, http://www.cec.org/tools-and-resources/map-files/north-american-protected-areas-2017, http://sig.conanp.gob.mx/website/pagsig/</t>
  </si>
  <si>
    <t>This analysis used an slightly different version of the APFF Bavispe boundary.</t>
  </si>
  <si>
    <t>MainData</t>
  </si>
  <si>
    <t>MainData, Scaled Data, Analysis</t>
  </si>
  <si>
    <t>Analysis</t>
  </si>
  <si>
    <t>TreeNoTreeYearly</t>
  </si>
  <si>
    <t>MainData, Scaled Data, trendRS</t>
  </si>
  <si>
    <t>Grassland Core ID#</t>
  </si>
  <si>
    <t>maps</t>
  </si>
  <si>
    <t>Percent of core that is "Tropical or sub-tropical grassland" or "Temperate or sub-polar grassland", according to the 2010 NALCMS</t>
  </si>
  <si>
    <t>Combine NALCMS 2010  "Tropical or sub-tropical grassland" or "Temperate or sub-polar grassland", then derive mean patch size using FRAGSTATS</t>
  </si>
  <si>
    <t>Combine NALCMS 2010  "Tropical or sub-tropical grassland" or "Temperate or sub-polar grassland", then derive max patch size using FRAGSTATS</t>
  </si>
  <si>
    <t>Combine NALCMS 2010  "Tropical or sub-tropical grassland" or "Temperate or sub-polar grassland", then derive number of patches using FRAGSTATS</t>
  </si>
  <si>
    <t>Combine NALCMS 2010  "Tropical or sub-tropical grassland" or "Temperate or sub-polar grassland", then derive number of patches using FRAGSTATS. Divide the result by AreaSqKm.</t>
  </si>
  <si>
    <t>The average of GrassMeanArea (average grass patch size) and GrassHerb2016 (Percent of grassland that was not tall trees or bare ground). Used as an indicator of overall grassland quality.</t>
  </si>
  <si>
    <t>core</t>
  </si>
  <si>
    <t>GrassMean Area and GrassHerb2016</t>
  </si>
  <si>
    <t>top 25% of PerGrassMod</t>
  </si>
  <si>
    <r>
      <t xml:space="preserve">Shows if the grassland core has </t>
    </r>
    <r>
      <rPr>
        <b/>
        <sz val="10"/>
        <color theme="1"/>
        <rFont val="Calibri"/>
        <family val="2"/>
        <scheme val="minor"/>
      </rPr>
      <t>good grassland, high modification</t>
    </r>
    <r>
      <rPr>
        <sz val="10"/>
        <color theme="1"/>
        <rFont val="Calibri"/>
        <family val="2"/>
        <scheme val="minor"/>
      </rPr>
      <t xml:space="preserve"> (top 25% of GoodGrass and top 25% of PerGrassMod (percent of grassland modified)); </t>
    </r>
    <r>
      <rPr>
        <b/>
        <sz val="10"/>
        <color theme="1"/>
        <rFont val="Calibri"/>
        <family val="2"/>
        <scheme val="minor"/>
      </rPr>
      <t>good grassland, low modification</t>
    </r>
    <r>
      <rPr>
        <sz val="10"/>
        <color theme="1"/>
        <rFont val="Calibri"/>
        <family val="2"/>
        <scheme val="minor"/>
      </rPr>
      <t xml:space="preserve"> (top 25% of GoodGrass and bottom 75% of PerGrassMod); </t>
    </r>
    <r>
      <rPr>
        <b/>
        <sz val="10"/>
        <color theme="1"/>
        <rFont val="Calibri"/>
        <family val="2"/>
        <scheme val="minor"/>
      </rPr>
      <t xml:space="preserve">poor to moderate grassland, low modification </t>
    </r>
    <r>
      <rPr>
        <sz val="10"/>
        <color theme="1"/>
        <rFont val="Calibri"/>
        <family val="2"/>
        <scheme val="minor"/>
      </rPr>
      <t xml:space="preserve">(bottom 75% of GoodGrass and bottom 75% of PerGrassMod); or </t>
    </r>
    <r>
      <rPr>
        <b/>
        <sz val="10"/>
        <color theme="1"/>
        <rFont val="Calibri"/>
        <family val="2"/>
        <scheme val="minor"/>
      </rPr>
      <t>poor to moderate grassland, high modification</t>
    </r>
    <r>
      <rPr>
        <sz val="10"/>
        <color theme="1"/>
        <rFont val="Calibri"/>
        <family val="2"/>
        <scheme val="minor"/>
      </rPr>
      <t xml:space="preserve"> (bottom 75% of GoodGrass and top 25% of PerGrassMod).</t>
    </r>
    <r>
      <rPr>
        <i/>
        <sz val="10"/>
        <color theme="1"/>
        <rFont val="Calibri"/>
        <family val="2"/>
        <scheme val="minor"/>
      </rPr>
      <t xml:space="preserve"> </t>
    </r>
    <r>
      <rPr>
        <sz val="10"/>
        <color theme="1"/>
        <rFont val="Calibri"/>
        <family val="2"/>
        <scheme val="minor"/>
      </rPr>
      <t>Cores with good grassland and high modification may be most in danger of losing significant areas of high quality grassland habitat.</t>
    </r>
  </si>
  <si>
    <t>Average percent tree cover in 2000</t>
  </si>
  <si>
    <t>Average percent tree cover in 2001</t>
  </si>
  <si>
    <t>Average percent tree cover in 2002</t>
  </si>
  <si>
    <t>Average percent tree cover in 2003</t>
  </si>
  <si>
    <t>Average percent tree cover in 2004</t>
  </si>
  <si>
    <t>Average percent tree cover in 2005</t>
  </si>
  <si>
    <t>Average percent tree cover in 2006</t>
  </si>
  <si>
    <t>Average percent tree cover in 2007</t>
  </si>
  <si>
    <t>Average percent nontree vegetation cover in 2000</t>
  </si>
  <si>
    <t>Average percent nontree vegetation cover in 2001</t>
  </si>
  <si>
    <t>Average percent nontree vegetation cover in 2002</t>
  </si>
  <si>
    <t>Average percent nontree vegetation cover in 2003</t>
  </si>
  <si>
    <t>Average percent nontree vegetation cover in 2004</t>
  </si>
  <si>
    <t>Average percent nontree vegetation cover in 2005</t>
  </si>
  <si>
    <t>Average percent nontree vegetation cover in 2006</t>
  </si>
  <si>
    <t>Average percent nontree vegetation cover in 2007</t>
  </si>
  <si>
    <t>Average percent tree cover in 2008</t>
  </si>
  <si>
    <t>Average percent nontree vegetation cover in 2008</t>
  </si>
  <si>
    <t>Average percent nontree vegetation cover in 2009</t>
  </si>
  <si>
    <t>Average percent tree cover in 2009</t>
  </si>
  <si>
    <t>Average percent nontree vegetation cover in 2010</t>
  </si>
  <si>
    <t>Average percent tree cover in 2010</t>
  </si>
  <si>
    <t>Average percent nontree vegetation cover in 2011</t>
  </si>
  <si>
    <t>Average percent tree cover in 2011</t>
  </si>
  <si>
    <t>Average percent nontree vegetation cover in 2012</t>
  </si>
  <si>
    <t>Average percent tree cover in 2012</t>
  </si>
  <si>
    <t>Average percent nontree vegetation cover in 2013</t>
  </si>
  <si>
    <t>Average percent tree cover in 2013</t>
  </si>
  <si>
    <t>Average percent tree cover in 2014</t>
  </si>
  <si>
    <t>Average percent nontree vegetation cover in 2014</t>
  </si>
  <si>
    <t>Average percent tree cover in 2015</t>
  </si>
  <si>
    <t>Average percent nontree vegetation cover in 2015</t>
  </si>
  <si>
    <t>Average percent nontree vegetation cover in 2016. Same as GrassHerb2016.</t>
  </si>
  <si>
    <t>Average percent tree cover in 2016. Same as GrassTree2016.</t>
  </si>
  <si>
    <t>250*250</t>
  </si>
  <si>
    <t>MODIS VCF</t>
  </si>
  <si>
    <t>https://lpdaac.usgs.gov/products/mod44bv006/</t>
  </si>
  <si>
    <t>Average percent tree cover in 2016. Same as Tree2016.</t>
  </si>
  <si>
    <t>Average percent nontree vegetation cover in 2016. Same as NoTree2016.</t>
  </si>
  <si>
    <t>Average percent bare ground in 2016, calculated as 100-Tree2016-NoTree2016.</t>
  </si>
  <si>
    <t>Trend in average percent tree cover from 2000-2016, calculated as the slope of the best-fit line to all yearly data points.</t>
  </si>
  <si>
    <t>Trend in average woody:herbaceous from 2000-2016, calculated as the slope of the best-fit line to all yearly data points.</t>
  </si>
  <si>
    <t>Trend in average percent nontree cover from 2000-2016, calculated as the slope of the best-fit line to all yearly data points.</t>
  </si>
  <si>
    <t>Trend in average percent bare ground from 2000-2016, calculated as the slope of the best-fit line to all yearly data points.</t>
  </si>
  <si>
    <t>Percent of core that is "Cropland" and "Urban and built-up", according to the 2010 NALCMS</t>
  </si>
  <si>
    <t>Shows which quartile of GrassTreeTREND (trend in percent tree cover) the grassland core falls into, including a four quartiles for positive trends (top 25, top 50, bottom 50, and bottom 25), and one category for a negative trend in tree cover (trees decrease). Cores in the top 25 are the most likely to be experiencing invasion by woody plants, while cores in the trees decrease category may be increasing in grassland cover.</t>
  </si>
  <si>
    <t>Sierra del Fierro</t>
  </si>
  <si>
    <t>Id1</t>
  </si>
  <si>
    <t>Id2</t>
  </si>
  <si>
    <t>Id3</t>
  </si>
  <si>
    <t>GrassQuadrant</t>
  </si>
  <si>
    <t>GrassTreeQuartile</t>
  </si>
  <si>
    <t>Apache Hills - Sierra Rica</t>
  </si>
  <si>
    <t>Cerro del Fierro</t>
  </si>
  <si>
    <t>Ahumada</t>
  </si>
  <si>
    <t>Santa Maria W</t>
  </si>
  <si>
    <t>Santa Maria E</t>
  </si>
  <si>
    <t>Los Trios</t>
  </si>
  <si>
    <t>Janos Hills</t>
  </si>
  <si>
    <t>Coyame</t>
  </si>
  <si>
    <t>Grassland Core complex name</t>
  </si>
  <si>
    <t>Average woody:herbaceous ratio in 2016, calculated as GrassTree2016/GrassHerb2016</t>
  </si>
  <si>
    <t>GIS Code</t>
  </si>
  <si>
    <t>GrassMod</t>
  </si>
  <si>
    <t>Grass</t>
  </si>
  <si>
    <t>GrasArea</t>
  </si>
  <si>
    <t>GrasNPkm</t>
  </si>
  <si>
    <t>Protect</t>
  </si>
  <si>
    <t>WtH16</t>
  </si>
  <si>
    <t>WtHtr</t>
  </si>
  <si>
    <t>GrsHb16</t>
  </si>
  <si>
    <t>GrsHbTr</t>
  </si>
  <si>
    <t>GrsTre16</t>
  </si>
  <si>
    <t>GrsTreTr</t>
  </si>
  <si>
    <t>GrsBG16</t>
  </si>
  <si>
    <t>GrsBGtr</t>
  </si>
  <si>
    <t>GrassQuad</t>
  </si>
  <si>
    <t>GrassTreeQ</t>
  </si>
  <si>
    <r>
      <rPr>
        <b/>
        <i/>
        <sz val="14"/>
        <color theme="1"/>
        <rFont val="Calibri"/>
        <family val="2"/>
        <scheme val="minor"/>
      </rPr>
      <t>Madrean Watersheds Conservation Blueprint: Grassland Cores</t>
    </r>
    <r>
      <rPr>
        <sz val="11"/>
        <color theme="1"/>
        <rFont val="Calibri"/>
        <family val="2"/>
        <scheme val="minor"/>
      </rPr>
      <t xml:space="preserve">
Version 1.0
Released: 1 May 2020
Technical Support Contact: Sami Hammer, sami@skyislandalliance.org
The Transboundary Madrean Watersheds Landscape Conservation Design (LCD) was developed as part of an effort initiated by the Desert Landscape Conservation Cooperative (Desert LCC). The Desert LCC was a program of the Bureau of Reclamation and the U.S. Fish and Wildlife Service to address large-scale landscape conservation in the southwestern United States and northern Mexico. This collaborative effort brought together managers, stakeholders, communities, and others to work toward sustaining resilient landscapes capable of responding to environmental challenges and supporting natural and cultural values for current and future generations.
The Madrean Watersheds LCD area spans the states of Arizona, New Mexico, Sonora, and Chihuahua. It is characterized by isolated forested mountain “Sky Islands” surrounded by a “sea” of intervening grasslands and deserts. The landownership is a patchwork of protected and unprotected public and private lands. In total it covers approximately 22.7 million hectares (56.1 million acres) and over 55 individual Sky Island mountains in the U.S. and Mexico.
A key component of a LCD design is the development and selection of indicators that can represent ecological and hydrological condition (and potentially trends when revisited at set intervals). Indicators provide a way for DLCC partners to rally around common objectives (e.g., biodiversity, connectivity, and socio-ecological services). Indicators provide an unbiased approach to prioritize where and (potentially) how to take conservation/restoration action. They may also be able to determine the effectiveness of partner’s on-the-ground management and conservation actions, at least at the large landscape scale. The goal of the Madrean LCD was to develop a spatially explicit set of ecological and socially relevant indicators to the Madrean LCD study area that has power to:  1) Spatially guide (prioritize) conservation/restoration within major watersheds; and 2) Detect changes in the primary ecosystems of the region, within and across watersheds, and to be useful and relevant to natural resource management/conservation goals of DLCC partner agencies and organizations.
We chose HUC 12 sub-watersheds as our unit of analysis in order to facilitate conservation/restoration project placement prioritization within HUC 8 watersheds. We determined small watersheds were a reasonable scale for spatially prioritizing on-the-ground actions, and a scale where we could capture common eco-hydrological, geological, and abiotic conditions (e.g., similar soils, run-off properties, aquifer depth, temperature profiles, etc.) in our analyses.
We also chose to assess landscape condition, pattern, fragmentation, and trends for select ecosystems (forest and grassland) conditions within wildland block “cores”. These were GIS mapped (digitized) contiguous blocks of mostly unfragmented (no paved roads, limited development, etc.) montane “Sky Islands,” with forest ecosystem type communities (i.e., Madrean Evergreen Woodland, Petran Montane Conifer Forest from Brown and Lowe 1981) and large grassland areas (all cores &gt;20 km2).
This project was supported by the U.S. Fish &amp; Wildlife Service and the U.S. Bureau of Reclamation.
In the following spreadsheet tabs, data and calculated scores are compiled for all Grassland Cores in the region using publicly available spatial data (see Metadata tabs for details). 
</t>
    </r>
    <r>
      <rPr>
        <u/>
        <sz val="11"/>
        <color theme="1"/>
        <rFont val="Calibri"/>
        <family val="2"/>
        <scheme val="minor"/>
      </rPr>
      <t>Spreadsheet Index</t>
    </r>
    <r>
      <rPr>
        <sz val="11"/>
        <color theme="1"/>
        <rFont val="Calibri"/>
        <family val="2"/>
        <scheme val="minor"/>
      </rPr>
      <t xml:space="preserve">
</t>
    </r>
    <r>
      <rPr>
        <b/>
        <sz val="11"/>
        <color theme="1"/>
        <rFont val="Calibri"/>
        <family val="2"/>
        <scheme val="minor"/>
      </rPr>
      <t>Metadata</t>
    </r>
    <r>
      <rPr>
        <sz val="11"/>
        <color theme="1"/>
        <rFont val="Calibri"/>
        <family val="2"/>
        <scheme val="minor"/>
      </rPr>
      <t xml:space="preserve">: List of variable description, unit of measurement,  data source, date or version of data acquisition, hyperlink to data source, and notes on any data calculation conducted.                                                                                                                                                                                                                                           
</t>
    </r>
    <r>
      <rPr>
        <b/>
        <sz val="11"/>
        <color theme="1"/>
        <rFont val="Calibri"/>
        <family val="2"/>
        <scheme val="minor"/>
      </rPr>
      <t>MainData</t>
    </r>
    <r>
      <rPr>
        <sz val="11"/>
        <color theme="1"/>
        <rFont val="Calibri"/>
        <family val="2"/>
        <scheme val="minor"/>
      </rPr>
      <t xml:space="preserve">: Compiled original data on variables for all Grassland Cores included in the project.
</t>
    </r>
    <r>
      <rPr>
        <b/>
        <sz val="11"/>
        <color theme="1"/>
        <rFont val="Calibri"/>
        <family val="2"/>
        <scheme val="minor"/>
      </rPr>
      <t>ScaledData</t>
    </r>
    <r>
      <rPr>
        <sz val="11"/>
        <color theme="1"/>
        <rFont val="Calibri"/>
        <family val="2"/>
        <scheme val="minor"/>
      </rPr>
      <t xml:space="preserve">: Compiled data converted to a 0-100 scale which serve as inputs to Grassland Core score calculations.                                                                                                      </t>
    </r>
    <r>
      <rPr>
        <b/>
        <sz val="11"/>
        <color theme="1"/>
        <rFont val="Calibri"/>
        <family val="2"/>
        <scheme val="minor"/>
      </rPr>
      <t>Analysis</t>
    </r>
    <r>
      <rPr>
        <sz val="11"/>
        <color theme="1"/>
        <rFont val="Calibri"/>
        <family val="2"/>
        <scheme val="minor"/>
      </rPr>
      <t xml:space="preserve">: Comparisons of non-tree vegetation (herbaceous) cover, average grassland patch size, and percent of grassland modified by humans to highlight Cores in which high quality grasslands are under the most threat of human development. Also includes and analysis of tree cover trend to highlight Cores where grassland is at the highest risk of invasion by woody plants.                                                                                                                                                                                                                                                              
</t>
    </r>
    <r>
      <rPr>
        <b/>
        <sz val="11"/>
        <color theme="1"/>
        <rFont val="Calibri"/>
        <family val="2"/>
        <scheme val="minor"/>
      </rPr>
      <t>trendRS</t>
    </r>
    <r>
      <rPr>
        <sz val="11"/>
        <color theme="1"/>
        <rFont val="Calibri"/>
        <family val="2"/>
        <scheme val="minor"/>
      </rPr>
      <t xml:space="preserve">: Calculations to properly rescale trend data from -100 to 100.
</t>
    </r>
    <r>
      <rPr>
        <b/>
        <sz val="11"/>
        <color theme="1"/>
        <rFont val="Calibri"/>
        <family val="2"/>
        <scheme val="minor"/>
      </rPr>
      <t>TreeNoTreeYearly</t>
    </r>
    <r>
      <rPr>
        <sz val="11"/>
        <color theme="1"/>
        <rFont val="Calibri"/>
        <family val="2"/>
        <scheme val="minor"/>
      </rPr>
      <t xml:space="preserve">: Year-by-year data for each Grassland Core on percent tree and percent notree (herbaceous), based on MODIS VCF. This was the source data for trend data on percent of each core in each category, and the trend data.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</si>
</sst>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0000000"/>
    <numFmt numFmtId="165" formatCode="0.000"/>
    <numFmt numFmtId="166" formatCode="0.0"/>
    <numFmt numFmtId="167" formatCode="0.000000"/>
    <numFmt numFmtId="168" formatCode="0.0000000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i/>
      <sz val="10"/>
      <color theme="1"/>
      <name val="Calibri"/>
      <family val="2"/>
      <scheme val="minor"/>
    </font>
    <font>
      <sz val="10"/>
      <color theme="1"/>
      <name val="Calibri"/>
      <family val="2"/>
      <scheme val="minor"/>
    </font>
    <font>
      <u/>
      <sz val="10"/>
      <color theme="10"/>
      <name val="Calibri"/>
      <family val="2"/>
      <scheme val="minor"/>
    </font>
    <font>
      <b/>
      <sz val="10"/>
      <color theme="1"/>
      <name val="Calibri"/>
      <family val="2"/>
      <scheme val="minor"/>
    </font>
    <font>
      <sz val="8"/>
      <name val="Calibri"/>
      <family val="2"/>
      <scheme val="minor"/>
    </font>
    <font>
      <b/>
      <i/>
      <sz val="14"/>
      <color theme="1"/>
      <name val="Calibri"/>
      <family val="2"/>
      <scheme val="minor"/>
    </font>
    <font>
      <u/>
      <sz val="11"/>
      <color theme="1"/>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51">
    <xf numFmtId="0" fontId="0" fillId="0" borderId="0" xfId="0"/>
    <xf numFmtId="1" fontId="0" fillId="0" borderId="0" xfId="0" applyNumberFormat="1"/>
    <xf numFmtId="164" fontId="0" fillId="0" borderId="0" xfId="0" applyNumberFormat="1"/>
    <xf numFmtId="165" fontId="0" fillId="0" borderId="0" xfId="0" applyNumberFormat="1"/>
    <xf numFmtId="2" fontId="0" fillId="0" borderId="0" xfId="0" applyNumberFormat="1"/>
    <xf numFmtId="166" fontId="0" fillId="0" borderId="0" xfId="0" applyNumberFormat="1"/>
    <xf numFmtId="167" fontId="0" fillId="0" borderId="0" xfId="0" applyNumberFormat="1"/>
    <xf numFmtId="1" fontId="0" fillId="0" borderId="0" xfId="0" applyNumberFormat="1" applyFont="1"/>
    <xf numFmtId="167" fontId="0" fillId="0" borderId="0" xfId="0" applyNumberFormat="1" applyFont="1"/>
    <xf numFmtId="164" fontId="0" fillId="0" borderId="0" xfId="0" applyNumberFormat="1" applyFont="1"/>
    <xf numFmtId="166" fontId="0" fillId="0" borderId="0" xfId="0" applyNumberFormat="1" applyFill="1"/>
    <xf numFmtId="1" fontId="0" fillId="0" borderId="0" xfId="0" applyNumberFormat="1" applyFill="1"/>
    <xf numFmtId="2" fontId="0" fillId="0" borderId="0" xfId="0" applyNumberFormat="1" applyFill="1"/>
    <xf numFmtId="0" fontId="16" fillId="0" borderId="0" xfId="0" applyFont="1" applyFill="1"/>
    <xf numFmtId="0" fontId="0" fillId="0" borderId="0" xfId="0" applyFill="1"/>
    <xf numFmtId="0" fontId="0" fillId="33" borderId="0" xfId="0" applyFill="1"/>
    <xf numFmtId="9" fontId="0" fillId="33" borderId="0" xfId="0" applyNumberFormat="1" applyFill="1"/>
    <xf numFmtId="0" fontId="0" fillId="34" borderId="0" xfId="0" applyFill="1"/>
    <xf numFmtId="9" fontId="0" fillId="34" borderId="0" xfId="0" applyNumberFormat="1" applyFill="1"/>
    <xf numFmtId="0" fontId="0" fillId="35" borderId="0" xfId="0" applyFill="1"/>
    <xf numFmtId="9" fontId="0" fillId="35" borderId="0" xfId="0" applyNumberFormat="1" applyFill="1"/>
    <xf numFmtId="0" fontId="0" fillId="36" borderId="0" xfId="0" applyFill="1"/>
    <xf numFmtId="9" fontId="0" fillId="36" borderId="0" xfId="0" applyNumberFormat="1" applyFill="1"/>
    <xf numFmtId="0" fontId="0" fillId="37" borderId="0" xfId="0" applyFill="1"/>
    <xf numFmtId="9" fontId="0" fillId="37" borderId="0" xfId="0" applyNumberFormat="1" applyFill="1"/>
    <xf numFmtId="0" fontId="0" fillId="0" borderId="0" xfId="0" applyAlignment="1">
      <alignment wrapText="1"/>
    </xf>
    <xf numFmtId="0" fontId="0" fillId="0" borderId="0" xfId="0" quotePrefix="1"/>
    <xf numFmtId="0" fontId="20" fillId="0" borderId="0" xfId="0" applyFont="1"/>
    <xf numFmtId="1" fontId="20" fillId="0" borderId="0" xfId="0" applyNumberFormat="1" applyFont="1"/>
    <xf numFmtId="0" fontId="20" fillId="0" borderId="0" xfId="0" applyFont="1" applyAlignment="1">
      <alignment vertical="center" wrapText="1"/>
    </xf>
    <xf numFmtId="0" fontId="20" fillId="0" borderId="0" xfId="0" applyFont="1" applyAlignment="1">
      <alignment horizontal="left"/>
    </xf>
    <xf numFmtId="14" fontId="20" fillId="0" borderId="0" xfId="0" applyNumberFormat="1" applyFont="1"/>
    <xf numFmtId="0" fontId="20" fillId="38" borderId="0" xfId="0" applyFont="1" applyFill="1"/>
    <xf numFmtId="0" fontId="21" fillId="0" borderId="0" xfId="42" applyFont="1"/>
    <xf numFmtId="167" fontId="20" fillId="0" borderId="0" xfId="0" applyNumberFormat="1" applyFont="1"/>
    <xf numFmtId="164" fontId="20" fillId="0" borderId="0" xfId="0" applyNumberFormat="1" applyFont="1"/>
    <xf numFmtId="0" fontId="19" fillId="0" borderId="0" xfId="0" applyFont="1" applyFill="1"/>
    <xf numFmtId="0" fontId="19" fillId="0" borderId="0" xfId="0" applyFont="1" applyFill="1" applyAlignment="1">
      <alignment horizontal="left"/>
    </xf>
    <xf numFmtId="0" fontId="19" fillId="0" borderId="0" xfId="0" applyFont="1" applyFill="1" applyAlignment="1">
      <alignment horizontal="left" vertical="center" wrapText="1"/>
    </xf>
    <xf numFmtId="0" fontId="19" fillId="0" borderId="0" xfId="0" applyFont="1" applyFill="1" applyAlignment="1"/>
    <xf numFmtId="0" fontId="20" fillId="0" borderId="0" xfId="0" applyFont="1" applyFill="1"/>
    <xf numFmtId="0" fontId="20" fillId="0" borderId="0" xfId="0" applyFont="1" applyFill="1" applyAlignment="1">
      <alignment vertical="center" wrapText="1"/>
    </xf>
    <xf numFmtId="0" fontId="21" fillId="0" borderId="0" xfId="42" applyFont="1" applyFill="1"/>
    <xf numFmtId="164" fontId="20" fillId="0" borderId="0" xfId="0" applyNumberFormat="1" applyFont="1" applyFill="1"/>
    <xf numFmtId="168" fontId="20" fillId="0" borderId="0" xfId="0" applyNumberFormat="1" applyFont="1" applyFill="1"/>
    <xf numFmtId="2" fontId="20" fillId="0" borderId="0" xfId="0" applyNumberFormat="1" applyFont="1" applyFill="1"/>
    <xf numFmtId="165" fontId="20" fillId="0" borderId="0" xfId="0" applyNumberFormat="1" applyFont="1" applyFill="1"/>
    <xf numFmtId="166" fontId="20" fillId="0" borderId="0" xfId="0" applyNumberFormat="1" applyFont="1"/>
    <xf numFmtId="9" fontId="0" fillId="0" borderId="0" xfId="0" applyNumberFormat="1"/>
    <xf numFmtId="0" fontId="0" fillId="38" borderId="0" xfId="0" applyFill="1"/>
    <xf numFmtId="0" fontId="0" fillId="0" borderId="0" xfId="0" applyFont="1" applyAlignment="1">
      <alignmen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Grassland - Large Patches and High Herbaceous vs Existing Grassland Modification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Analysis!$G$1</c:f>
              <c:strCache>
                <c:ptCount val="1"/>
                <c:pt idx="0">
                  <c:v>PerGrassMo</c:v>
                </c:pt>
              </c:strCache>
            </c:strRef>
          </c:tx>
          <c:spPr>
            <a:ln w="19050" cap="rnd">
              <a:noFill/>
              <a:round/>
            </a:ln>
            <a:effectLst/>
          </c:spPr>
          <c:marker>
            <c:symbol val="circle"/>
            <c:size val="5"/>
            <c:spPr>
              <a:solidFill>
                <a:schemeClr val="accent1"/>
              </a:solidFill>
              <a:ln w="9525">
                <a:solidFill>
                  <a:schemeClr val="accent1"/>
                </a:solidFill>
              </a:ln>
              <a:effectLst/>
            </c:spPr>
          </c:marker>
          <c:xVal>
            <c:numRef>
              <c:f>Analysis!$F$2:$F$45</c:f>
              <c:numCache>
                <c:formatCode>0.0</c:formatCode>
                <c:ptCount val="44"/>
                <c:pt idx="0">
                  <c:v>5.350622595191254</c:v>
                </c:pt>
                <c:pt idx="1">
                  <c:v>22.637018135129878</c:v>
                </c:pt>
                <c:pt idx="2">
                  <c:v>25.144320383498506</c:v>
                </c:pt>
                <c:pt idx="3">
                  <c:v>19.403900556701188</c:v>
                </c:pt>
                <c:pt idx="4">
                  <c:v>13.084376622815753</c:v>
                </c:pt>
                <c:pt idx="5">
                  <c:v>5.1885918154971966</c:v>
                </c:pt>
                <c:pt idx="6">
                  <c:v>9.3031733893456714</c:v>
                </c:pt>
                <c:pt idx="7">
                  <c:v>8.9240565150922109</c:v>
                </c:pt>
                <c:pt idx="8">
                  <c:v>24.237109782241692</c:v>
                </c:pt>
                <c:pt idx="9">
                  <c:v>14.509807208611708</c:v>
                </c:pt>
                <c:pt idx="10">
                  <c:v>26.519578402777455</c:v>
                </c:pt>
                <c:pt idx="11">
                  <c:v>9.88287962660897</c:v>
                </c:pt>
                <c:pt idx="12">
                  <c:v>36.043632048997623</c:v>
                </c:pt>
                <c:pt idx="13">
                  <c:v>36.742725673984779</c:v>
                </c:pt>
                <c:pt idx="14">
                  <c:v>40.994802027595171</c:v>
                </c:pt>
                <c:pt idx="15">
                  <c:v>59.884932679113525</c:v>
                </c:pt>
                <c:pt idx="16">
                  <c:v>29.518139826738409</c:v>
                </c:pt>
                <c:pt idx="17">
                  <c:v>36.881987396041971</c:v>
                </c:pt>
                <c:pt idx="18">
                  <c:v>25.975753091140433</c:v>
                </c:pt>
                <c:pt idx="19">
                  <c:v>33.664749732026301</c:v>
                </c:pt>
                <c:pt idx="20">
                  <c:v>33.125042761955271</c:v>
                </c:pt>
                <c:pt idx="21">
                  <c:v>31.033050308457319</c:v>
                </c:pt>
                <c:pt idx="22">
                  <c:v>7.2832702104446998</c:v>
                </c:pt>
                <c:pt idx="23">
                  <c:v>4.5200020324217452E-2</c:v>
                </c:pt>
                <c:pt idx="24">
                  <c:v>31.563361025626222</c:v>
                </c:pt>
                <c:pt idx="25">
                  <c:v>8.1957301332581256</c:v>
                </c:pt>
                <c:pt idx="26">
                  <c:v>6.8715325938014917</c:v>
                </c:pt>
                <c:pt idx="27">
                  <c:v>14.831394667530724</c:v>
                </c:pt>
                <c:pt idx="28">
                  <c:v>29.700850152436974</c:v>
                </c:pt>
                <c:pt idx="29">
                  <c:v>33.550653176290957</c:v>
                </c:pt>
                <c:pt idx="30">
                  <c:v>35.652054544127807</c:v>
                </c:pt>
                <c:pt idx="31">
                  <c:v>32.744197936500981</c:v>
                </c:pt>
                <c:pt idx="32">
                  <c:v>100</c:v>
                </c:pt>
                <c:pt idx="33">
                  <c:v>30.704771520790381</c:v>
                </c:pt>
                <c:pt idx="34">
                  <c:v>40.312485567003343</c:v>
                </c:pt>
                <c:pt idx="35">
                  <c:v>32.077827522841332</c:v>
                </c:pt>
                <c:pt idx="36">
                  <c:v>26.159048725259765</c:v>
                </c:pt>
                <c:pt idx="37">
                  <c:v>10.49879566608946</c:v>
                </c:pt>
                <c:pt idx="38">
                  <c:v>0.12697649512377712</c:v>
                </c:pt>
                <c:pt idx="39">
                  <c:v>35.911501291986212</c:v>
                </c:pt>
                <c:pt idx="40">
                  <c:v>42.238213276574882</c:v>
                </c:pt>
                <c:pt idx="41">
                  <c:v>39.234562226585808</c:v>
                </c:pt>
                <c:pt idx="42">
                  <c:v>39.757535883187842</c:v>
                </c:pt>
                <c:pt idx="43">
                  <c:v>36.317359029002148</c:v>
                </c:pt>
              </c:numCache>
            </c:numRef>
          </c:xVal>
          <c:yVal>
            <c:numRef>
              <c:f>Analysis!$G$2:$G$45</c:f>
              <c:numCache>
                <c:formatCode>General</c:formatCode>
                <c:ptCount val="44"/>
                <c:pt idx="0">
                  <c:v>0.10159351926416149</c:v>
                </c:pt>
                <c:pt idx="1">
                  <c:v>0</c:v>
                </c:pt>
                <c:pt idx="2">
                  <c:v>1.5545826316263058E-2</c:v>
                </c:pt>
                <c:pt idx="3">
                  <c:v>36.764561446062473</c:v>
                </c:pt>
                <c:pt idx="4">
                  <c:v>0</c:v>
                </c:pt>
                <c:pt idx="5">
                  <c:v>2.3433016740692945</c:v>
                </c:pt>
                <c:pt idx="6">
                  <c:v>0</c:v>
                </c:pt>
                <c:pt idx="7">
                  <c:v>3.8212052895343236</c:v>
                </c:pt>
                <c:pt idx="8">
                  <c:v>0.4049739231632607</c:v>
                </c:pt>
                <c:pt idx="9">
                  <c:v>1.484451393966449</c:v>
                </c:pt>
                <c:pt idx="10">
                  <c:v>1.3492953622579049</c:v>
                </c:pt>
                <c:pt idx="11">
                  <c:v>0.43485073638829069</c:v>
                </c:pt>
                <c:pt idx="12">
                  <c:v>8.1633295989032693</c:v>
                </c:pt>
                <c:pt idx="13">
                  <c:v>25.560777077174631</c:v>
                </c:pt>
                <c:pt idx="14">
                  <c:v>49.583938093431037</c:v>
                </c:pt>
                <c:pt idx="15">
                  <c:v>10.733476794199412</c:v>
                </c:pt>
                <c:pt idx="16">
                  <c:v>2.8182009299080901</c:v>
                </c:pt>
                <c:pt idx="17">
                  <c:v>65.575445748257692</c:v>
                </c:pt>
                <c:pt idx="18">
                  <c:v>100</c:v>
                </c:pt>
                <c:pt idx="19">
                  <c:v>7.1447794129607729</c:v>
                </c:pt>
                <c:pt idx="20">
                  <c:v>0.74453183280762358</c:v>
                </c:pt>
                <c:pt idx="21">
                  <c:v>0</c:v>
                </c:pt>
                <c:pt idx="22">
                  <c:v>35.70631277914282</c:v>
                </c:pt>
                <c:pt idx="23">
                  <c:v>33.957046984840666</c:v>
                </c:pt>
                <c:pt idx="24">
                  <c:v>18.552574440314221</c:v>
                </c:pt>
                <c:pt idx="25">
                  <c:v>8.8031175661866143</c:v>
                </c:pt>
                <c:pt idx="26">
                  <c:v>21.665837212754827</c:v>
                </c:pt>
                <c:pt idx="27">
                  <c:v>6.2994570903278406</c:v>
                </c:pt>
                <c:pt idx="28">
                  <c:v>6.1318092520933849</c:v>
                </c:pt>
                <c:pt idx="29">
                  <c:v>10.101451444824981</c:v>
                </c:pt>
                <c:pt idx="30">
                  <c:v>0</c:v>
                </c:pt>
                <c:pt idx="31">
                  <c:v>3.0286564143829575</c:v>
                </c:pt>
                <c:pt idx="32">
                  <c:v>9.0840337362962522</c:v>
                </c:pt>
                <c:pt idx="33">
                  <c:v>0</c:v>
                </c:pt>
                <c:pt idx="34">
                  <c:v>5.4179778524480762</c:v>
                </c:pt>
                <c:pt idx="35">
                  <c:v>62.697305877413655</c:v>
                </c:pt>
                <c:pt idx="36">
                  <c:v>22.76125172934449</c:v>
                </c:pt>
                <c:pt idx="37">
                  <c:v>1.3777720215895495</c:v>
                </c:pt>
                <c:pt idx="38">
                  <c:v>90.350077595293357</c:v>
                </c:pt>
                <c:pt idx="39">
                  <c:v>0.16011171580829342</c:v>
                </c:pt>
                <c:pt idx="40">
                  <c:v>0</c:v>
                </c:pt>
                <c:pt idx="41">
                  <c:v>12.629696975811726</c:v>
                </c:pt>
                <c:pt idx="42">
                  <c:v>0</c:v>
                </c:pt>
                <c:pt idx="43">
                  <c:v>20.590498432136499</c:v>
                </c:pt>
              </c:numCache>
            </c:numRef>
          </c:yVal>
          <c:smooth val="0"/>
          <c:extLst>
            <c:ext xmlns:c16="http://schemas.microsoft.com/office/drawing/2014/chart" uri="{C3380CC4-5D6E-409C-BE32-E72D297353CC}">
              <c16:uniqueId val="{00000000-B0B6-45E3-A623-2514D0FF3455}"/>
            </c:ext>
          </c:extLst>
        </c:ser>
        <c:dLbls>
          <c:showLegendKey val="0"/>
          <c:showVal val="0"/>
          <c:showCatName val="0"/>
          <c:showSerName val="0"/>
          <c:showPercent val="0"/>
          <c:showBubbleSize val="0"/>
        </c:dLbls>
        <c:axId val="452699248"/>
        <c:axId val="317913840"/>
      </c:scatterChart>
      <c:valAx>
        <c:axId val="45269924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Large</a:t>
                </a:r>
                <a:r>
                  <a:rPr lang="en-US" baseline="0"/>
                  <a:t> Patches and High Herbaceous</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7913840"/>
        <c:crosses val="autoZero"/>
        <c:crossBetween val="midCat"/>
      </c:valAx>
      <c:valAx>
        <c:axId val="3179138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Development</a:t>
                </a:r>
                <a:r>
                  <a:rPr lang="en-US" baseline="0"/>
                  <a:t> Risk</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69924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198120</xdr:colOff>
      <xdr:row>1</xdr:row>
      <xdr:rowOff>30480</xdr:rowOff>
    </xdr:from>
    <xdr:to>
      <xdr:col>13</xdr:col>
      <xdr:colOff>182880</xdr:colOff>
      <xdr:row>21</xdr:row>
      <xdr:rowOff>91440</xdr:rowOff>
    </xdr:to>
    <xdr:graphicFrame macro="">
      <xdr:nvGraphicFramePr>
        <xdr:cNvPr id="2" name="Chart 1">
          <a:extLst>
            <a:ext uri="{FF2B5EF4-FFF2-40B4-BE49-F238E27FC236}">
              <a16:creationId xmlns:a16="http://schemas.microsoft.com/office/drawing/2014/main" id="{6FC7EE5A-BC85-4A57-AEF7-885D26F5AD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0.405</cdr:x>
      <cdr:y>0.18579</cdr:y>
    </cdr:from>
    <cdr:to>
      <cdr:x>0.94611</cdr:x>
      <cdr:y>0.81762</cdr:y>
    </cdr:to>
    <cdr:sp macro="" textlink="">
      <cdr:nvSpPr>
        <cdr:cNvPr id="2" name="Rectangle 1">
          <a:extLst xmlns:a="http://schemas.openxmlformats.org/drawingml/2006/main">
            <a:ext uri="{FF2B5EF4-FFF2-40B4-BE49-F238E27FC236}">
              <a16:creationId xmlns:a16="http://schemas.microsoft.com/office/drawing/2014/main" id="{7231DE24-1831-4A1E-8644-939A386C8B17}"/>
            </a:ext>
          </a:extLst>
        </cdr:cNvPr>
        <cdr:cNvSpPr/>
      </cdr:nvSpPr>
      <cdr:spPr>
        <a:xfrm xmlns:a="http://schemas.openxmlformats.org/drawingml/2006/main">
          <a:off x="1851660" y="690870"/>
          <a:ext cx="2473955" cy="2349509"/>
        </a:xfrm>
        <a:prstGeom xmlns:a="http://schemas.openxmlformats.org/drawingml/2006/main" prst="rect">
          <a:avLst/>
        </a:prstGeom>
        <a:noFill xmlns:a="http://schemas.openxmlformats.org/drawingml/2006/main"/>
        <a:ln xmlns:a="http://schemas.openxmlformats.org/drawingml/2006/main">
          <a:solidFill>
            <a:schemeClr val="accent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lpdaac.usgs.gov/products/mod44bv006/" TargetMode="External"/><Relationship Id="rId18" Type="http://schemas.openxmlformats.org/officeDocument/2006/relationships/hyperlink" Target="https://lpdaac.usgs.gov/products/mod44bv006/" TargetMode="External"/><Relationship Id="rId26" Type="http://schemas.openxmlformats.org/officeDocument/2006/relationships/hyperlink" Target="https://lpdaac.usgs.gov/products/mod44bv006/" TargetMode="External"/><Relationship Id="rId39" Type="http://schemas.openxmlformats.org/officeDocument/2006/relationships/hyperlink" Target="https://lpdaac.usgs.gov/products/mod44bv006/" TargetMode="External"/><Relationship Id="rId21" Type="http://schemas.openxmlformats.org/officeDocument/2006/relationships/hyperlink" Target="https://lpdaac.usgs.gov/products/mod44bv006/" TargetMode="External"/><Relationship Id="rId34" Type="http://schemas.openxmlformats.org/officeDocument/2006/relationships/hyperlink" Target="https://lpdaac.usgs.gov/products/mod44bv006/" TargetMode="External"/><Relationship Id="rId42" Type="http://schemas.openxmlformats.org/officeDocument/2006/relationships/hyperlink" Target="https://lpdaac.usgs.gov/products/mod44bv006/" TargetMode="External"/><Relationship Id="rId47" Type="http://schemas.openxmlformats.org/officeDocument/2006/relationships/printerSettings" Target="../printerSettings/printerSettings2.bin"/><Relationship Id="rId7" Type="http://schemas.openxmlformats.org/officeDocument/2006/relationships/hyperlink" Target="https://lpdaac.usgs.gov/products/mod44bv006/" TargetMode="External"/><Relationship Id="rId2" Type="http://schemas.openxmlformats.org/officeDocument/2006/relationships/hyperlink" Target="http://www.cec.org/tools-and-resources/map-files/land-cover-2010-landsat-30m" TargetMode="External"/><Relationship Id="rId16" Type="http://schemas.openxmlformats.org/officeDocument/2006/relationships/hyperlink" Target="https://lpdaac.usgs.gov/products/mod44bv006/" TargetMode="External"/><Relationship Id="rId29" Type="http://schemas.openxmlformats.org/officeDocument/2006/relationships/hyperlink" Target="https://lpdaac.usgs.gov/products/mod44bv006/" TargetMode="External"/><Relationship Id="rId1" Type="http://schemas.openxmlformats.org/officeDocument/2006/relationships/hyperlink" Target="http://www.cec.org/tools-and-resources/map-files/land-cover-2010-landsat-30m" TargetMode="External"/><Relationship Id="rId6" Type="http://schemas.openxmlformats.org/officeDocument/2006/relationships/hyperlink" Target="https://lpdaac.usgs.gov/products/mod44bv006/" TargetMode="External"/><Relationship Id="rId11" Type="http://schemas.openxmlformats.org/officeDocument/2006/relationships/hyperlink" Target="https://lpdaac.usgs.gov/products/mod44bv006/" TargetMode="External"/><Relationship Id="rId24" Type="http://schemas.openxmlformats.org/officeDocument/2006/relationships/hyperlink" Target="https://lpdaac.usgs.gov/products/mod44bv006/" TargetMode="External"/><Relationship Id="rId32" Type="http://schemas.openxmlformats.org/officeDocument/2006/relationships/hyperlink" Target="https://lpdaac.usgs.gov/products/mod44bv006/" TargetMode="External"/><Relationship Id="rId37" Type="http://schemas.openxmlformats.org/officeDocument/2006/relationships/hyperlink" Target="https://lpdaac.usgs.gov/products/mod44bv006/" TargetMode="External"/><Relationship Id="rId40" Type="http://schemas.openxmlformats.org/officeDocument/2006/relationships/hyperlink" Target="https://lpdaac.usgs.gov/products/mod44bv006/" TargetMode="External"/><Relationship Id="rId45" Type="http://schemas.openxmlformats.org/officeDocument/2006/relationships/hyperlink" Target="http://www.cec.org/tools-and-resources/map-files/land-cover-2010-landsat-30m" TargetMode="External"/><Relationship Id="rId5" Type="http://schemas.openxmlformats.org/officeDocument/2006/relationships/hyperlink" Target="https://lpdaac.usgs.gov/products/mod44bv006/" TargetMode="External"/><Relationship Id="rId15" Type="http://schemas.openxmlformats.org/officeDocument/2006/relationships/hyperlink" Target="https://lpdaac.usgs.gov/products/mod44bv006/" TargetMode="External"/><Relationship Id="rId23" Type="http://schemas.openxmlformats.org/officeDocument/2006/relationships/hyperlink" Target="https://lpdaac.usgs.gov/products/mod44bv006/" TargetMode="External"/><Relationship Id="rId28" Type="http://schemas.openxmlformats.org/officeDocument/2006/relationships/hyperlink" Target="https://lpdaac.usgs.gov/products/mod44bv006/" TargetMode="External"/><Relationship Id="rId36" Type="http://schemas.openxmlformats.org/officeDocument/2006/relationships/hyperlink" Target="https://lpdaac.usgs.gov/products/mod44bv006/" TargetMode="External"/><Relationship Id="rId10" Type="http://schemas.openxmlformats.org/officeDocument/2006/relationships/hyperlink" Target="https://lpdaac.usgs.gov/products/mod44bv006/" TargetMode="External"/><Relationship Id="rId19" Type="http://schemas.openxmlformats.org/officeDocument/2006/relationships/hyperlink" Target="https://lpdaac.usgs.gov/products/mod44bv006/" TargetMode="External"/><Relationship Id="rId31" Type="http://schemas.openxmlformats.org/officeDocument/2006/relationships/hyperlink" Target="https://lpdaac.usgs.gov/products/mod44bv006/" TargetMode="External"/><Relationship Id="rId44" Type="http://schemas.openxmlformats.org/officeDocument/2006/relationships/hyperlink" Target="https://lpdaac.usgs.gov/products/mod44bv006/" TargetMode="External"/><Relationship Id="rId4" Type="http://schemas.openxmlformats.org/officeDocument/2006/relationships/hyperlink" Target="https://lpdaac.usgs.gov/products/mod44bv006/" TargetMode="External"/><Relationship Id="rId9" Type="http://schemas.openxmlformats.org/officeDocument/2006/relationships/hyperlink" Target="https://lpdaac.usgs.gov/products/mod44bv006/" TargetMode="External"/><Relationship Id="rId14" Type="http://schemas.openxmlformats.org/officeDocument/2006/relationships/hyperlink" Target="https://lpdaac.usgs.gov/products/mod44bv006/" TargetMode="External"/><Relationship Id="rId22" Type="http://schemas.openxmlformats.org/officeDocument/2006/relationships/hyperlink" Target="https://lpdaac.usgs.gov/products/mod44bv006/" TargetMode="External"/><Relationship Id="rId27" Type="http://schemas.openxmlformats.org/officeDocument/2006/relationships/hyperlink" Target="https://lpdaac.usgs.gov/products/mod44bv006/" TargetMode="External"/><Relationship Id="rId30" Type="http://schemas.openxmlformats.org/officeDocument/2006/relationships/hyperlink" Target="https://lpdaac.usgs.gov/products/mod44bv006/" TargetMode="External"/><Relationship Id="rId35" Type="http://schemas.openxmlformats.org/officeDocument/2006/relationships/hyperlink" Target="https://lpdaac.usgs.gov/products/mod44bv006/" TargetMode="External"/><Relationship Id="rId43" Type="http://schemas.openxmlformats.org/officeDocument/2006/relationships/hyperlink" Target="https://lpdaac.usgs.gov/products/mod44bv006/" TargetMode="External"/><Relationship Id="rId8" Type="http://schemas.openxmlformats.org/officeDocument/2006/relationships/hyperlink" Target="https://lpdaac.usgs.gov/products/mod44bv006/" TargetMode="External"/><Relationship Id="rId3" Type="http://schemas.openxmlformats.org/officeDocument/2006/relationships/hyperlink" Target="https://lpdaac.usgs.gov/products/mod44bv006/" TargetMode="External"/><Relationship Id="rId12" Type="http://schemas.openxmlformats.org/officeDocument/2006/relationships/hyperlink" Target="https://lpdaac.usgs.gov/products/mod44bv006/" TargetMode="External"/><Relationship Id="rId17" Type="http://schemas.openxmlformats.org/officeDocument/2006/relationships/hyperlink" Target="https://lpdaac.usgs.gov/products/mod44bv006/" TargetMode="External"/><Relationship Id="rId25" Type="http://schemas.openxmlformats.org/officeDocument/2006/relationships/hyperlink" Target="https://lpdaac.usgs.gov/products/mod44bv006/" TargetMode="External"/><Relationship Id="rId33" Type="http://schemas.openxmlformats.org/officeDocument/2006/relationships/hyperlink" Target="https://lpdaac.usgs.gov/products/mod44bv006/" TargetMode="External"/><Relationship Id="rId38" Type="http://schemas.openxmlformats.org/officeDocument/2006/relationships/hyperlink" Target="https://lpdaac.usgs.gov/products/mod44bv006/" TargetMode="External"/><Relationship Id="rId46" Type="http://schemas.openxmlformats.org/officeDocument/2006/relationships/hyperlink" Target="http://www.cec.org/tools-and-resources/map-files/land-cover-2010-landsat-30m" TargetMode="External"/><Relationship Id="rId20" Type="http://schemas.openxmlformats.org/officeDocument/2006/relationships/hyperlink" Target="https://lpdaac.usgs.gov/products/mod44bv006/" TargetMode="External"/><Relationship Id="rId41" Type="http://schemas.openxmlformats.org/officeDocument/2006/relationships/hyperlink" Target="https://lpdaac.usgs.gov/products/mod44bv006/"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D27B5-8ED9-4E31-B4A8-0238122529C9}">
  <dimension ref="A1:A27"/>
  <sheetViews>
    <sheetView tabSelected="1" zoomScaleNormal="100" workbookViewId="0">
      <selection activeCell="B1" sqref="B1"/>
    </sheetView>
  </sheetViews>
  <sheetFormatPr defaultRowHeight="14.4" x14ac:dyDescent="0.3"/>
  <cols>
    <col min="1" max="1" width="139.6640625" customWidth="1"/>
  </cols>
  <sheetData>
    <row r="1" spans="1:1" ht="409.6" customHeight="1" x14ac:dyDescent="0.3">
      <c r="A1" s="50" t="s">
        <v>241</v>
      </c>
    </row>
    <row r="2" spans="1:1" x14ac:dyDescent="0.3">
      <c r="A2" s="50"/>
    </row>
    <row r="3" spans="1:1" x14ac:dyDescent="0.3">
      <c r="A3" s="50"/>
    </row>
    <row r="4" spans="1:1" x14ac:dyDescent="0.3">
      <c r="A4" s="50"/>
    </row>
    <row r="5" spans="1:1" x14ac:dyDescent="0.3">
      <c r="A5" s="50"/>
    </row>
    <row r="6" spans="1:1" x14ac:dyDescent="0.3">
      <c r="A6" s="50"/>
    </row>
    <row r="7" spans="1:1" x14ac:dyDescent="0.3">
      <c r="A7" s="50"/>
    </row>
    <row r="8" spans="1:1" x14ac:dyDescent="0.3">
      <c r="A8" s="50"/>
    </row>
    <row r="9" spans="1:1" x14ac:dyDescent="0.3">
      <c r="A9" s="50"/>
    </row>
    <row r="10" spans="1:1" x14ac:dyDescent="0.3">
      <c r="A10" s="50"/>
    </row>
    <row r="11" spans="1:1" x14ac:dyDescent="0.3">
      <c r="A11" s="50"/>
    </row>
    <row r="12" spans="1:1" x14ac:dyDescent="0.3">
      <c r="A12" s="50"/>
    </row>
    <row r="13" spans="1:1" x14ac:dyDescent="0.3">
      <c r="A13" s="50"/>
    </row>
    <row r="14" spans="1:1" x14ac:dyDescent="0.3">
      <c r="A14" s="50"/>
    </row>
    <row r="15" spans="1:1" x14ac:dyDescent="0.3">
      <c r="A15" s="50"/>
    </row>
    <row r="16" spans="1:1" x14ac:dyDescent="0.3">
      <c r="A16" s="50"/>
    </row>
    <row r="17" spans="1:1" x14ac:dyDescent="0.3">
      <c r="A17" s="50"/>
    </row>
    <row r="18" spans="1:1" x14ac:dyDescent="0.3">
      <c r="A18" s="50"/>
    </row>
    <row r="19" spans="1:1" x14ac:dyDescent="0.3">
      <c r="A19" s="50"/>
    </row>
    <row r="20" spans="1:1" x14ac:dyDescent="0.3">
      <c r="A20" s="50"/>
    </row>
    <row r="21" spans="1:1" x14ac:dyDescent="0.3">
      <c r="A21" s="50"/>
    </row>
    <row r="22" spans="1:1" x14ac:dyDescent="0.3">
      <c r="A22" s="50"/>
    </row>
    <row r="23" spans="1:1" x14ac:dyDescent="0.3">
      <c r="A23" s="50"/>
    </row>
    <row r="24" spans="1:1" x14ac:dyDescent="0.3">
      <c r="A24" s="50"/>
    </row>
    <row r="25" spans="1:1" x14ac:dyDescent="0.3">
      <c r="A25" s="50"/>
    </row>
    <row r="26" spans="1:1" x14ac:dyDescent="0.3">
      <c r="A26" s="50"/>
    </row>
    <row r="27" spans="1:1" x14ac:dyDescent="0.3">
      <c r="A27" s="50"/>
    </row>
  </sheetData>
  <mergeCells count="1">
    <mergeCell ref="A1:A2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07C76-649F-435A-95DD-407FE846C829}">
  <sheetPr>
    <pageSetUpPr fitToPage="1"/>
  </sheetPr>
  <dimension ref="A1:I76"/>
  <sheetViews>
    <sheetView topLeftCell="B1" zoomScale="90" zoomScaleNormal="90" workbookViewId="0">
      <pane ySplit="1" topLeftCell="A2" activePane="bottomLeft" state="frozen"/>
      <selection pane="bottomLeft" activeCell="D32" sqref="D32"/>
    </sheetView>
  </sheetViews>
  <sheetFormatPr defaultRowHeight="13.8" x14ac:dyDescent="0.3"/>
  <cols>
    <col min="1" max="1" width="26" style="40" bestFit="1" customWidth="1"/>
    <col min="2" max="2" width="14.88671875" style="40" bestFit="1" customWidth="1"/>
    <col min="3" max="3" width="14.88671875" style="40" customWidth="1"/>
    <col min="4" max="4" width="65.44140625" style="41" customWidth="1"/>
    <col min="5" max="5" width="12.44140625" style="40" bestFit="1" customWidth="1"/>
    <col min="6" max="6" width="31.33203125" style="40" bestFit="1" customWidth="1"/>
    <col min="7" max="7" width="12" style="40" bestFit="1" customWidth="1"/>
    <col min="8" max="8" width="65.5546875" style="40" bestFit="1" customWidth="1"/>
    <col min="9" max="9" width="6.21875" style="40" bestFit="1" customWidth="1"/>
    <col min="10" max="16384" width="8.88671875" style="40"/>
  </cols>
  <sheetData>
    <row r="1" spans="1:9" s="36" customFormat="1" x14ac:dyDescent="0.3">
      <c r="A1" s="36" t="s">
        <v>120</v>
      </c>
      <c r="B1" s="37" t="s">
        <v>121</v>
      </c>
      <c r="C1" s="37" t="s">
        <v>225</v>
      </c>
      <c r="D1" s="38" t="s">
        <v>122</v>
      </c>
      <c r="E1" s="37" t="s">
        <v>123</v>
      </c>
      <c r="F1" s="39" t="s">
        <v>124</v>
      </c>
      <c r="G1" s="39" t="s">
        <v>125</v>
      </c>
      <c r="H1" s="39" t="s">
        <v>126</v>
      </c>
      <c r="I1" s="36" t="s">
        <v>127</v>
      </c>
    </row>
    <row r="2" spans="1:9" x14ac:dyDescent="0.3">
      <c r="A2" s="27" t="s">
        <v>128</v>
      </c>
      <c r="B2" s="28" t="s">
        <v>0</v>
      </c>
      <c r="C2" s="28" t="s">
        <v>0</v>
      </c>
      <c r="D2" s="29" t="s">
        <v>151</v>
      </c>
      <c r="E2" s="30" t="s">
        <v>129</v>
      </c>
      <c r="F2" s="30" t="s">
        <v>129</v>
      </c>
      <c r="G2" s="31">
        <v>43830</v>
      </c>
      <c r="H2" s="32" t="s">
        <v>130</v>
      </c>
    </row>
    <row r="3" spans="1:9" x14ac:dyDescent="0.3">
      <c r="A3" s="27" t="s">
        <v>128</v>
      </c>
      <c r="B3" s="28" t="s">
        <v>1</v>
      </c>
      <c r="C3" s="28" t="s">
        <v>1</v>
      </c>
      <c r="D3" s="29" t="s">
        <v>223</v>
      </c>
      <c r="E3" s="30" t="s">
        <v>129</v>
      </c>
      <c r="F3" s="27" t="s">
        <v>152</v>
      </c>
      <c r="G3" s="31">
        <v>43830</v>
      </c>
    </row>
    <row r="4" spans="1:9" x14ac:dyDescent="0.3">
      <c r="A4" s="27" t="s">
        <v>146</v>
      </c>
      <c r="B4" s="28" t="s">
        <v>73</v>
      </c>
      <c r="C4" s="28" t="s">
        <v>73</v>
      </c>
      <c r="D4" s="29" t="s">
        <v>132</v>
      </c>
      <c r="E4" s="27" t="s">
        <v>133</v>
      </c>
      <c r="F4" s="27" t="s">
        <v>131</v>
      </c>
      <c r="G4" s="31">
        <v>43830</v>
      </c>
    </row>
    <row r="5" spans="1:9" ht="27.6" x14ac:dyDescent="0.3">
      <c r="A5" s="27" t="s">
        <v>147</v>
      </c>
      <c r="B5" s="34" t="s">
        <v>74</v>
      </c>
      <c r="C5" s="34" t="s">
        <v>226</v>
      </c>
      <c r="D5" s="29" t="s">
        <v>207</v>
      </c>
      <c r="E5" s="27" t="s">
        <v>134</v>
      </c>
      <c r="F5" s="27" t="s">
        <v>135</v>
      </c>
      <c r="G5" s="27" t="s">
        <v>139</v>
      </c>
      <c r="H5" s="33" t="s">
        <v>136</v>
      </c>
    </row>
    <row r="6" spans="1:9" ht="27.6" x14ac:dyDescent="0.3">
      <c r="A6" s="27" t="s">
        <v>128</v>
      </c>
      <c r="B6" s="28" t="s">
        <v>36</v>
      </c>
      <c r="C6" s="47" t="s">
        <v>227</v>
      </c>
      <c r="D6" s="29" t="s">
        <v>153</v>
      </c>
      <c r="E6" s="27" t="s">
        <v>134</v>
      </c>
      <c r="F6" s="27" t="s">
        <v>135</v>
      </c>
      <c r="G6" s="27" t="s">
        <v>139</v>
      </c>
      <c r="H6" s="33" t="s">
        <v>136</v>
      </c>
    </row>
    <row r="7" spans="1:9" ht="27.6" x14ac:dyDescent="0.3">
      <c r="A7" s="27" t="s">
        <v>128</v>
      </c>
      <c r="B7" s="34" t="s">
        <v>75</v>
      </c>
      <c r="C7" s="28" t="s">
        <v>228</v>
      </c>
      <c r="D7" s="29" t="s">
        <v>154</v>
      </c>
      <c r="E7" s="27" t="s">
        <v>134</v>
      </c>
      <c r="F7" s="27" t="s">
        <v>138</v>
      </c>
      <c r="G7" s="27" t="s">
        <v>139</v>
      </c>
      <c r="H7" s="33" t="s">
        <v>136</v>
      </c>
      <c r="I7" s="27" t="s">
        <v>137</v>
      </c>
    </row>
    <row r="8" spans="1:9" ht="27.6" x14ac:dyDescent="0.3">
      <c r="A8" s="27" t="s">
        <v>128</v>
      </c>
      <c r="B8" s="34" t="s">
        <v>76</v>
      </c>
      <c r="C8" s="47" t="s">
        <v>76</v>
      </c>
      <c r="D8" s="29" t="s">
        <v>155</v>
      </c>
      <c r="E8" s="27" t="s">
        <v>134</v>
      </c>
      <c r="F8" s="27" t="s">
        <v>138</v>
      </c>
      <c r="G8" s="27" t="s">
        <v>139</v>
      </c>
      <c r="H8" s="33" t="s">
        <v>136</v>
      </c>
      <c r="I8" s="27" t="s">
        <v>137</v>
      </c>
    </row>
    <row r="9" spans="1:9" ht="27.6" x14ac:dyDescent="0.3">
      <c r="A9" s="27" t="s">
        <v>128</v>
      </c>
      <c r="B9" s="34" t="s">
        <v>77</v>
      </c>
      <c r="C9" s="34" t="s">
        <v>77</v>
      </c>
      <c r="D9" s="29" t="s">
        <v>156</v>
      </c>
      <c r="E9" s="27" t="s">
        <v>134</v>
      </c>
      <c r="F9" s="27" t="s">
        <v>138</v>
      </c>
      <c r="G9" s="27" t="s">
        <v>139</v>
      </c>
      <c r="H9" s="33" t="s">
        <v>136</v>
      </c>
      <c r="I9" s="27" t="s">
        <v>137</v>
      </c>
    </row>
    <row r="10" spans="1:9" ht="41.4" x14ac:dyDescent="0.3">
      <c r="A10" s="27" t="s">
        <v>128</v>
      </c>
      <c r="B10" s="34" t="s">
        <v>78</v>
      </c>
      <c r="C10" s="34" t="s">
        <v>229</v>
      </c>
      <c r="D10" s="29" t="s">
        <v>157</v>
      </c>
      <c r="E10" s="27" t="s">
        <v>134</v>
      </c>
      <c r="F10" s="27" t="s">
        <v>140</v>
      </c>
      <c r="G10" s="27" t="s">
        <v>139</v>
      </c>
      <c r="H10" s="33" t="s">
        <v>136</v>
      </c>
      <c r="I10" s="27" t="s">
        <v>137</v>
      </c>
    </row>
    <row r="11" spans="1:9" ht="41.4" x14ac:dyDescent="0.3">
      <c r="A11" s="27" t="s">
        <v>128</v>
      </c>
      <c r="B11" s="35" t="s">
        <v>72</v>
      </c>
      <c r="C11" s="47" t="s">
        <v>230</v>
      </c>
      <c r="D11" s="29" t="s">
        <v>141</v>
      </c>
      <c r="E11" s="27" t="s">
        <v>134</v>
      </c>
      <c r="F11" s="27" t="s">
        <v>142</v>
      </c>
      <c r="G11" s="27" t="s">
        <v>143</v>
      </c>
      <c r="H11" s="27" t="s">
        <v>144</v>
      </c>
      <c r="I11" s="27" t="s">
        <v>145</v>
      </c>
    </row>
    <row r="12" spans="1:9" ht="27.6" x14ac:dyDescent="0.3">
      <c r="A12" s="27" t="s">
        <v>128</v>
      </c>
      <c r="B12" s="27" t="s">
        <v>86</v>
      </c>
      <c r="C12" s="34" t="s">
        <v>231</v>
      </c>
      <c r="D12" s="41" t="s">
        <v>224</v>
      </c>
      <c r="E12" s="40" t="s">
        <v>197</v>
      </c>
      <c r="F12" s="40" t="s">
        <v>198</v>
      </c>
      <c r="G12" s="40">
        <v>6</v>
      </c>
      <c r="H12" s="33" t="s">
        <v>199</v>
      </c>
    </row>
    <row r="13" spans="1:9" ht="27.6" x14ac:dyDescent="0.3">
      <c r="A13" s="27" t="s">
        <v>128</v>
      </c>
      <c r="B13" s="27" t="s">
        <v>85</v>
      </c>
      <c r="C13" s="34" t="s">
        <v>232</v>
      </c>
      <c r="D13" s="41" t="s">
        <v>204</v>
      </c>
      <c r="E13" s="40" t="s">
        <v>197</v>
      </c>
      <c r="F13" s="40" t="s">
        <v>198</v>
      </c>
      <c r="G13" s="40">
        <v>6</v>
      </c>
      <c r="H13" s="33" t="s">
        <v>199</v>
      </c>
    </row>
    <row r="14" spans="1:9" x14ac:dyDescent="0.3">
      <c r="A14" s="27" t="s">
        <v>150</v>
      </c>
      <c r="B14" s="47" t="s">
        <v>82</v>
      </c>
      <c r="C14" s="35" t="s">
        <v>233</v>
      </c>
      <c r="D14" s="41" t="s">
        <v>201</v>
      </c>
      <c r="E14" s="40" t="s">
        <v>197</v>
      </c>
      <c r="F14" s="40" t="s">
        <v>198</v>
      </c>
      <c r="G14" s="40">
        <v>6</v>
      </c>
      <c r="H14" s="33" t="s">
        <v>199</v>
      </c>
    </row>
    <row r="15" spans="1:9" ht="27.6" x14ac:dyDescent="0.3">
      <c r="A15" s="27" t="s">
        <v>150</v>
      </c>
      <c r="B15" s="27" t="s">
        <v>83</v>
      </c>
      <c r="C15" s="27" t="s">
        <v>234</v>
      </c>
      <c r="D15" s="41" t="s">
        <v>205</v>
      </c>
      <c r="E15" s="40" t="s">
        <v>197</v>
      </c>
      <c r="F15" s="40" t="s">
        <v>198</v>
      </c>
      <c r="G15" s="40">
        <v>6</v>
      </c>
      <c r="H15" s="33" t="s">
        <v>199</v>
      </c>
    </row>
    <row r="16" spans="1:9" x14ac:dyDescent="0.3">
      <c r="A16" s="27" t="s">
        <v>150</v>
      </c>
      <c r="B16" s="27" t="s">
        <v>81</v>
      </c>
      <c r="C16" s="35" t="s">
        <v>235</v>
      </c>
      <c r="D16" s="41" t="s">
        <v>200</v>
      </c>
      <c r="E16" s="40" t="s">
        <v>197</v>
      </c>
      <c r="F16" s="40" t="s">
        <v>198</v>
      </c>
      <c r="G16" s="40">
        <v>6</v>
      </c>
      <c r="H16" s="33" t="s">
        <v>199</v>
      </c>
    </row>
    <row r="17" spans="1:8" ht="27.6" x14ac:dyDescent="0.3">
      <c r="A17" s="27" t="s">
        <v>150</v>
      </c>
      <c r="B17" s="27" t="s">
        <v>84</v>
      </c>
      <c r="C17" s="27" t="s">
        <v>236</v>
      </c>
      <c r="D17" s="41" t="s">
        <v>203</v>
      </c>
      <c r="E17" s="40" t="s">
        <v>197</v>
      </c>
      <c r="F17" s="40" t="s">
        <v>198</v>
      </c>
      <c r="G17" s="40">
        <v>6</v>
      </c>
      <c r="H17" s="33" t="s">
        <v>199</v>
      </c>
    </row>
    <row r="18" spans="1:8" x14ac:dyDescent="0.3">
      <c r="A18" s="27" t="s">
        <v>150</v>
      </c>
      <c r="B18" s="27" t="s">
        <v>79</v>
      </c>
      <c r="C18" s="35" t="s">
        <v>237</v>
      </c>
      <c r="D18" s="41" t="s">
        <v>202</v>
      </c>
      <c r="E18" s="40" t="s">
        <v>197</v>
      </c>
      <c r="F18" s="40" t="s">
        <v>198</v>
      </c>
      <c r="G18" s="40">
        <v>6</v>
      </c>
      <c r="H18" s="33" t="s">
        <v>199</v>
      </c>
    </row>
    <row r="19" spans="1:8" ht="27.6" x14ac:dyDescent="0.3">
      <c r="A19" s="27" t="s">
        <v>150</v>
      </c>
      <c r="B19" s="27" t="s">
        <v>80</v>
      </c>
      <c r="C19" s="27" t="s">
        <v>238</v>
      </c>
      <c r="D19" s="41" t="s">
        <v>206</v>
      </c>
      <c r="E19" s="40" t="s">
        <v>197</v>
      </c>
      <c r="F19" s="40" t="s">
        <v>198</v>
      </c>
      <c r="G19" s="40">
        <v>6</v>
      </c>
      <c r="H19" s="33" t="s">
        <v>199</v>
      </c>
    </row>
    <row r="20" spans="1:8" ht="41.4" x14ac:dyDescent="0.3">
      <c r="A20" s="40" t="s">
        <v>148</v>
      </c>
      <c r="B20" s="27" t="s">
        <v>96</v>
      </c>
      <c r="C20" s="27" t="s">
        <v>96</v>
      </c>
      <c r="D20" s="41" t="s">
        <v>158</v>
      </c>
      <c r="E20" s="40" t="s">
        <v>159</v>
      </c>
      <c r="F20" s="40" t="s">
        <v>160</v>
      </c>
      <c r="G20" s="31">
        <v>43830</v>
      </c>
    </row>
    <row r="21" spans="1:8" ht="110.4" x14ac:dyDescent="0.3">
      <c r="A21" s="40" t="s">
        <v>148</v>
      </c>
      <c r="B21" s="27" t="s">
        <v>213</v>
      </c>
      <c r="C21" s="27" t="s">
        <v>239</v>
      </c>
      <c r="D21" s="29" t="s">
        <v>162</v>
      </c>
      <c r="E21" s="40" t="s">
        <v>159</v>
      </c>
      <c r="F21" s="41"/>
      <c r="G21" s="31">
        <v>43830</v>
      </c>
      <c r="H21" s="42"/>
    </row>
    <row r="22" spans="1:8" ht="82.8" x14ac:dyDescent="0.3">
      <c r="A22" s="40" t="s">
        <v>148</v>
      </c>
      <c r="B22" s="27" t="s">
        <v>214</v>
      </c>
      <c r="C22" s="27" t="s">
        <v>240</v>
      </c>
      <c r="D22" s="41" t="s">
        <v>208</v>
      </c>
      <c r="E22" s="40" t="s">
        <v>159</v>
      </c>
      <c r="F22" s="40" t="s">
        <v>81</v>
      </c>
      <c r="G22" s="31">
        <v>43830</v>
      </c>
      <c r="H22" s="42"/>
    </row>
    <row r="23" spans="1:8" x14ac:dyDescent="0.3">
      <c r="A23" s="40" t="s">
        <v>149</v>
      </c>
      <c r="B23" s="34" t="s">
        <v>2</v>
      </c>
      <c r="C23" s="34" t="s">
        <v>100</v>
      </c>
      <c r="D23" s="41" t="s">
        <v>163</v>
      </c>
      <c r="E23" s="40" t="s">
        <v>197</v>
      </c>
      <c r="F23" s="40" t="s">
        <v>198</v>
      </c>
      <c r="G23" s="40">
        <v>6</v>
      </c>
      <c r="H23" s="33" t="s">
        <v>199</v>
      </c>
    </row>
    <row r="24" spans="1:8" x14ac:dyDescent="0.3">
      <c r="A24" s="40" t="s">
        <v>149</v>
      </c>
      <c r="B24" s="34" t="s">
        <v>3</v>
      </c>
      <c r="C24" s="34" t="s">
        <v>100</v>
      </c>
      <c r="D24" s="41" t="s">
        <v>171</v>
      </c>
      <c r="E24" s="40" t="s">
        <v>197</v>
      </c>
      <c r="F24" s="40" t="s">
        <v>198</v>
      </c>
      <c r="G24" s="40">
        <v>6</v>
      </c>
      <c r="H24" s="33" t="s">
        <v>199</v>
      </c>
    </row>
    <row r="25" spans="1:8" x14ac:dyDescent="0.3">
      <c r="A25" s="40" t="s">
        <v>149</v>
      </c>
      <c r="B25" s="34" t="s">
        <v>4</v>
      </c>
      <c r="C25" s="34" t="s">
        <v>100</v>
      </c>
      <c r="D25" s="41" t="s">
        <v>164</v>
      </c>
      <c r="E25" s="40" t="s">
        <v>197</v>
      </c>
      <c r="F25" s="40" t="s">
        <v>198</v>
      </c>
      <c r="G25" s="40">
        <v>6</v>
      </c>
      <c r="H25" s="33" t="s">
        <v>199</v>
      </c>
    </row>
    <row r="26" spans="1:8" x14ac:dyDescent="0.3">
      <c r="A26" s="40" t="s">
        <v>149</v>
      </c>
      <c r="B26" s="34" t="s">
        <v>5</v>
      </c>
      <c r="C26" s="34" t="s">
        <v>100</v>
      </c>
      <c r="D26" s="41" t="s">
        <v>172</v>
      </c>
      <c r="E26" s="40" t="s">
        <v>197</v>
      </c>
      <c r="F26" s="40" t="s">
        <v>198</v>
      </c>
      <c r="G26" s="40">
        <v>6</v>
      </c>
      <c r="H26" s="33" t="s">
        <v>199</v>
      </c>
    </row>
    <row r="27" spans="1:8" x14ac:dyDescent="0.3">
      <c r="A27" s="40" t="s">
        <v>149</v>
      </c>
      <c r="B27" s="34" t="s">
        <v>6</v>
      </c>
      <c r="C27" s="34" t="s">
        <v>100</v>
      </c>
      <c r="D27" s="41" t="s">
        <v>165</v>
      </c>
      <c r="E27" s="40" t="s">
        <v>197</v>
      </c>
      <c r="F27" s="40" t="s">
        <v>198</v>
      </c>
      <c r="G27" s="40">
        <v>6</v>
      </c>
      <c r="H27" s="33" t="s">
        <v>199</v>
      </c>
    </row>
    <row r="28" spans="1:8" x14ac:dyDescent="0.3">
      <c r="A28" s="40" t="s">
        <v>149</v>
      </c>
      <c r="B28" s="34" t="s">
        <v>7</v>
      </c>
      <c r="C28" s="34" t="s">
        <v>100</v>
      </c>
      <c r="D28" s="41" t="s">
        <v>173</v>
      </c>
      <c r="E28" s="40" t="s">
        <v>197</v>
      </c>
      <c r="F28" s="40" t="s">
        <v>198</v>
      </c>
      <c r="G28" s="40">
        <v>6</v>
      </c>
      <c r="H28" s="33" t="s">
        <v>199</v>
      </c>
    </row>
    <row r="29" spans="1:8" x14ac:dyDescent="0.3">
      <c r="A29" s="40" t="s">
        <v>149</v>
      </c>
      <c r="B29" s="34" t="s">
        <v>8</v>
      </c>
      <c r="C29" s="34" t="s">
        <v>100</v>
      </c>
      <c r="D29" s="41" t="s">
        <v>166</v>
      </c>
      <c r="E29" s="40" t="s">
        <v>197</v>
      </c>
      <c r="F29" s="40" t="s">
        <v>198</v>
      </c>
      <c r="G29" s="40">
        <v>6</v>
      </c>
      <c r="H29" s="33" t="s">
        <v>199</v>
      </c>
    </row>
    <row r="30" spans="1:8" x14ac:dyDescent="0.3">
      <c r="A30" s="40" t="s">
        <v>149</v>
      </c>
      <c r="B30" s="34" t="s">
        <v>9</v>
      </c>
      <c r="C30" s="34" t="s">
        <v>100</v>
      </c>
      <c r="D30" s="41" t="s">
        <v>174</v>
      </c>
      <c r="E30" s="40" t="s">
        <v>197</v>
      </c>
      <c r="F30" s="40" t="s">
        <v>198</v>
      </c>
      <c r="G30" s="40">
        <v>6</v>
      </c>
      <c r="H30" s="33" t="s">
        <v>199</v>
      </c>
    </row>
    <row r="31" spans="1:8" x14ac:dyDescent="0.3">
      <c r="A31" s="40" t="s">
        <v>149</v>
      </c>
      <c r="B31" s="34" t="s">
        <v>10</v>
      </c>
      <c r="C31" s="34" t="s">
        <v>100</v>
      </c>
      <c r="D31" s="41" t="s">
        <v>167</v>
      </c>
      <c r="E31" s="40" t="s">
        <v>197</v>
      </c>
      <c r="F31" s="40" t="s">
        <v>198</v>
      </c>
      <c r="G31" s="40">
        <v>6</v>
      </c>
      <c r="H31" s="33" t="s">
        <v>199</v>
      </c>
    </row>
    <row r="32" spans="1:8" x14ac:dyDescent="0.3">
      <c r="A32" s="40" t="s">
        <v>149</v>
      </c>
      <c r="B32" s="34" t="s">
        <v>11</v>
      </c>
      <c r="C32" s="34" t="s">
        <v>100</v>
      </c>
      <c r="D32" s="41" t="s">
        <v>175</v>
      </c>
      <c r="E32" s="40" t="s">
        <v>197</v>
      </c>
      <c r="F32" s="40" t="s">
        <v>198</v>
      </c>
      <c r="G32" s="40">
        <v>6</v>
      </c>
      <c r="H32" s="33" t="s">
        <v>199</v>
      </c>
    </row>
    <row r="33" spans="1:8" x14ac:dyDescent="0.3">
      <c r="A33" s="40" t="s">
        <v>149</v>
      </c>
      <c r="B33" s="34" t="s">
        <v>12</v>
      </c>
      <c r="C33" s="34" t="s">
        <v>100</v>
      </c>
      <c r="D33" s="41" t="s">
        <v>168</v>
      </c>
      <c r="E33" s="40" t="s">
        <v>197</v>
      </c>
      <c r="F33" s="40" t="s">
        <v>198</v>
      </c>
      <c r="G33" s="40">
        <v>6</v>
      </c>
      <c r="H33" s="33" t="s">
        <v>199</v>
      </c>
    </row>
    <row r="34" spans="1:8" x14ac:dyDescent="0.3">
      <c r="A34" s="40" t="s">
        <v>149</v>
      </c>
      <c r="B34" s="34" t="s">
        <v>13</v>
      </c>
      <c r="C34" s="34" t="s">
        <v>100</v>
      </c>
      <c r="D34" s="41" t="s">
        <v>176</v>
      </c>
      <c r="E34" s="40" t="s">
        <v>197</v>
      </c>
      <c r="F34" s="40" t="s">
        <v>198</v>
      </c>
      <c r="G34" s="40">
        <v>6</v>
      </c>
      <c r="H34" s="33" t="s">
        <v>199</v>
      </c>
    </row>
    <row r="35" spans="1:8" x14ac:dyDescent="0.3">
      <c r="A35" s="40" t="s">
        <v>149</v>
      </c>
      <c r="B35" s="34" t="s">
        <v>14</v>
      </c>
      <c r="C35" s="34" t="s">
        <v>100</v>
      </c>
      <c r="D35" s="41" t="s">
        <v>169</v>
      </c>
      <c r="E35" s="40" t="s">
        <v>197</v>
      </c>
      <c r="F35" s="40" t="s">
        <v>198</v>
      </c>
      <c r="G35" s="40">
        <v>6</v>
      </c>
      <c r="H35" s="33" t="s">
        <v>199</v>
      </c>
    </row>
    <row r="36" spans="1:8" x14ac:dyDescent="0.3">
      <c r="A36" s="40" t="s">
        <v>149</v>
      </c>
      <c r="B36" s="34" t="s">
        <v>15</v>
      </c>
      <c r="C36" s="34" t="s">
        <v>100</v>
      </c>
      <c r="D36" s="41" t="s">
        <v>177</v>
      </c>
      <c r="E36" s="40" t="s">
        <v>197</v>
      </c>
      <c r="F36" s="40" t="s">
        <v>198</v>
      </c>
      <c r="G36" s="40">
        <v>6</v>
      </c>
      <c r="H36" s="33" t="s">
        <v>199</v>
      </c>
    </row>
    <row r="37" spans="1:8" x14ac:dyDescent="0.3">
      <c r="A37" s="40" t="s">
        <v>149</v>
      </c>
      <c r="B37" s="34" t="s">
        <v>16</v>
      </c>
      <c r="C37" s="34" t="s">
        <v>100</v>
      </c>
      <c r="D37" s="41" t="s">
        <v>170</v>
      </c>
      <c r="E37" s="40" t="s">
        <v>197</v>
      </c>
      <c r="F37" s="40" t="s">
        <v>198</v>
      </c>
      <c r="G37" s="40">
        <v>6</v>
      </c>
      <c r="H37" s="33" t="s">
        <v>199</v>
      </c>
    </row>
    <row r="38" spans="1:8" x14ac:dyDescent="0.3">
      <c r="A38" s="40" t="s">
        <v>149</v>
      </c>
      <c r="B38" s="34" t="s">
        <v>17</v>
      </c>
      <c r="C38" s="34" t="s">
        <v>100</v>
      </c>
      <c r="D38" s="41" t="s">
        <v>178</v>
      </c>
      <c r="E38" s="40" t="s">
        <v>197</v>
      </c>
      <c r="F38" s="40" t="s">
        <v>198</v>
      </c>
      <c r="G38" s="40">
        <v>6</v>
      </c>
      <c r="H38" s="33" t="s">
        <v>199</v>
      </c>
    </row>
    <row r="39" spans="1:8" x14ac:dyDescent="0.3">
      <c r="A39" s="40" t="s">
        <v>149</v>
      </c>
      <c r="B39" s="34" t="s">
        <v>18</v>
      </c>
      <c r="C39" s="34" t="s">
        <v>100</v>
      </c>
      <c r="D39" s="41" t="s">
        <v>179</v>
      </c>
      <c r="E39" s="40" t="s">
        <v>197</v>
      </c>
      <c r="F39" s="40" t="s">
        <v>198</v>
      </c>
      <c r="G39" s="40">
        <v>6</v>
      </c>
      <c r="H39" s="33" t="s">
        <v>199</v>
      </c>
    </row>
    <row r="40" spans="1:8" x14ac:dyDescent="0.3">
      <c r="A40" s="40" t="s">
        <v>149</v>
      </c>
      <c r="B40" s="34" t="s">
        <v>19</v>
      </c>
      <c r="C40" s="34" t="s">
        <v>100</v>
      </c>
      <c r="D40" s="41" t="s">
        <v>180</v>
      </c>
      <c r="E40" s="40" t="s">
        <v>197</v>
      </c>
      <c r="F40" s="40" t="s">
        <v>198</v>
      </c>
      <c r="G40" s="40">
        <v>6</v>
      </c>
      <c r="H40" s="33" t="s">
        <v>199</v>
      </c>
    </row>
    <row r="41" spans="1:8" x14ac:dyDescent="0.3">
      <c r="A41" s="40" t="s">
        <v>149</v>
      </c>
      <c r="B41" s="34" t="s">
        <v>20</v>
      </c>
      <c r="C41" s="34" t="s">
        <v>100</v>
      </c>
      <c r="D41" s="41" t="s">
        <v>182</v>
      </c>
      <c r="E41" s="40" t="s">
        <v>197</v>
      </c>
      <c r="F41" s="40" t="s">
        <v>198</v>
      </c>
      <c r="G41" s="40">
        <v>6</v>
      </c>
      <c r="H41" s="33" t="s">
        <v>199</v>
      </c>
    </row>
    <row r="42" spans="1:8" x14ac:dyDescent="0.3">
      <c r="A42" s="40" t="s">
        <v>149</v>
      </c>
      <c r="B42" s="34" t="s">
        <v>21</v>
      </c>
      <c r="C42" s="34" t="s">
        <v>100</v>
      </c>
      <c r="D42" s="41" t="s">
        <v>181</v>
      </c>
      <c r="E42" s="40" t="s">
        <v>197</v>
      </c>
      <c r="F42" s="40" t="s">
        <v>198</v>
      </c>
      <c r="G42" s="40">
        <v>6</v>
      </c>
      <c r="H42" s="33" t="s">
        <v>199</v>
      </c>
    </row>
    <row r="43" spans="1:8" x14ac:dyDescent="0.3">
      <c r="A43" s="40" t="s">
        <v>149</v>
      </c>
      <c r="B43" s="34" t="s">
        <v>22</v>
      </c>
      <c r="C43" s="34" t="s">
        <v>100</v>
      </c>
      <c r="D43" s="41" t="s">
        <v>184</v>
      </c>
      <c r="E43" s="40" t="s">
        <v>197</v>
      </c>
      <c r="F43" s="40" t="s">
        <v>198</v>
      </c>
      <c r="G43" s="40">
        <v>6</v>
      </c>
      <c r="H43" s="33" t="s">
        <v>199</v>
      </c>
    </row>
    <row r="44" spans="1:8" x14ac:dyDescent="0.3">
      <c r="A44" s="40" t="s">
        <v>149</v>
      </c>
      <c r="B44" s="34" t="s">
        <v>23</v>
      </c>
      <c r="C44" s="34" t="s">
        <v>100</v>
      </c>
      <c r="D44" s="41" t="s">
        <v>183</v>
      </c>
      <c r="E44" s="40" t="s">
        <v>197</v>
      </c>
      <c r="F44" s="40" t="s">
        <v>198</v>
      </c>
      <c r="G44" s="40">
        <v>6</v>
      </c>
      <c r="H44" s="33" t="s">
        <v>199</v>
      </c>
    </row>
    <row r="45" spans="1:8" x14ac:dyDescent="0.3">
      <c r="A45" s="40" t="s">
        <v>149</v>
      </c>
      <c r="B45" s="34" t="s">
        <v>24</v>
      </c>
      <c r="C45" s="34" t="s">
        <v>100</v>
      </c>
      <c r="D45" s="41" t="s">
        <v>186</v>
      </c>
      <c r="E45" s="40" t="s">
        <v>197</v>
      </c>
      <c r="F45" s="40" t="s">
        <v>198</v>
      </c>
      <c r="G45" s="40">
        <v>6</v>
      </c>
      <c r="H45" s="33" t="s">
        <v>199</v>
      </c>
    </row>
    <row r="46" spans="1:8" x14ac:dyDescent="0.3">
      <c r="A46" s="40" t="s">
        <v>149</v>
      </c>
      <c r="B46" s="34" t="s">
        <v>25</v>
      </c>
      <c r="C46" s="34" t="s">
        <v>100</v>
      </c>
      <c r="D46" s="41" t="s">
        <v>185</v>
      </c>
      <c r="E46" s="40" t="s">
        <v>197</v>
      </c>
      <c r="F46" s="40" t="s">
        <v>198</v>
      </c>
      <c r="G46" s="40">
        <v>6</v>
      </c>
      <c r="H46" s="33" t="s">
        <v>199</v>
      </c>
    </row>
    <row r="47" spans="1:8" x14ac:dyDescent="0.3">
      <c r="A47" s="40" t="s">
        <v>149</v>
      </c>
      <c r="B47" s="34" t="s">
        <v>26</v>
      </c>
      <c r="C47" s="34" t="s">
        <v>100</v>
      </c>
      <c r="D47" s="41" t="s">
        <v>188</v>
      </c>
      <c r="E47" s="40" t="s">
        <v>197</v>
      </c>
      <c r="F47" s="40" t="s">
        <v>198</v>
      </c>
      <c r="G47" s="40">
        <v>6</v>
      </c>
      <c r="H47" s="33" t="s">
        <v>199</v>
      </c>
    </row>
    <row r="48" spans="1:8" x14ac:dyDescent="0.3">
      <c r="A48" s="40" t="s">
        <v>149</v>
      </c>
      <c r="B48" s="34" t="s">
        <v>27</v>
      </c>
      <c r="C48" s="34" t="s">
        <v>100</v>
      </c>
      <c r="D48" s="41" t="s">
        <v>187</v>
      </c>
      <c r="E48" s="40" t="s">
        <v>197</v>
      </c>
      <c r="F48" s="40" t="s">
        <v>198</v>
      </c>
      <c r="G48" s="40">
        <v>6</v>
      </c>
      <c r="H48" s="33" t="s">
        <v>199</v>
      </c>
    </row>
    <row r="49" spans="1:8" x14ac:dyDescent="0.3">
      <c r="A49" s="40" t="s">
        <v>149</v>
      </c>
      <c r="B49" s="34" t="s">
        <v>28</v>
      </c>
      <c r="C49" s="34" t="s">
        <v>100</v>
      </c>
      <c r="D49" s="41" t="s">
        <v>190</v>
      </c>
      <c r="E49" s="40" t="s">
        <v>197</v>
      </c>
      <c r="F49" s="40" t="s">
        <v>198</v>
      </c>
      <c r="G49" s="40">
        <v>6</v>
      </c>
      <c r="H49" s="33" t="s">
        <v>199</v>
      </c>
    </row>
    <row r="50" spans="1:8" x14ac:dyDescent="0.3">
      <c r="A50" s="40" t="s">
        <v>149</v>
      </c>
      <c r="B50" s="34" t="s">
        <v>29</v>
      </c>
      <c r="C50" s="34" t="s">
        <v>100</v>
      </c>
      <c r="D50" s="41" t="s">
        <v>189</v>
      </c>
      <c r="E50" s="40" t="s">
        <v>197</v>
      </c>
      <c r="F50" s="40" t="s">
        <v>198</v>
      </c>
      <c r="G50" s="40">
        <v>6</v>
      </c>
      <c r="H50" s="33" t="s">
        <v>199</v>
      </c>
    </row>
    <row r="51" spans="1:8" x14ac:dyDescent="0.3">
      <c r="A51" s="40" t="s">
        <v>149</v>
      </c>
      <c r="B51" s="34" t="s">
        <v>30</v>
      </c>
      <c r="C51" s="34" t="s">
        <v>100</v>
      </c>
      <c r="D51" s="41" t="s">
        <v>191</v>
      </c>
      <c r="E51" s="40" t="s">
        <v>197</v>
      </c>
      <c r="F51" s="40" t="s">
        <v>198</v>
      </c>
      <c r="G51" s="40">
        <v>6</v>
      </c>
      <c r="H51" s="33" t="s">
        <v>199</v>
      </c>
    </row>
    <row r="52" spans="1:8" x14ac:dyDescent="0.3">
      <c r="A52" s="40" t="s">
        <v>149</v>
      </c>
      <c r="B52" s="34" t="s">
        <v>31</v>
      </c>
      <c r="C52" s="34" t="s">
        <v>100</v>
      </c>
      <c r="D52" s="41" t="s">
        <v>192</v>
      </c>
      <c r="E52" s="40" t="s">
        <v>197</v>
      </c>
      <c r="F52" s="40" t="s">
        <v>198</v>
      </c>
      <c r="G52" s="40">
        <v>6</v>
      </c>
      <c r="H52" s="33" t="s">
        <v>199</v>
      </c>
    </row>
    <row r="53" spans="1:8" x14ac:dyDescent="0.3">
      <c r="A53" s="40" t="s">
        <v>149</v>
      </c>
      <c r="B53" s="34" t="s">
        <v>32</v>
      </c>
      <c r="C53" s="34" t="s">
        <v>100</v>
      </c>
      <c r="D53" s="41" t="s">
        <v>193</v>
      </c>
      <c r="E53" s="40" t="s">
        <v>197</v>
      </c>
      <c r="F53" s="40" t="s">
        <v>198</v>
      </c>
      <c r="G53" s="40">
        <v>6</v>
      </c>
      <c r="H53" s="33" t="s">
        <v>199</v>
      </c>
    </row>
    <row r="54" spans="1:8" x14ac:dyDescent="0.3">
      <c r="A54" s="40" t="s">
        <v>149</v>
      </c>
      <c r="B54" s="34" t="s">
        <v>33</v>
      </c>
      <c r="C54" s="34" t="s">
        <v>100</v>
      </c>
      <c r="D54" s="41" t="s">
        <v>194</v>
      </c>
      <c r="E54" s="40" t="s">
        <v>197</v>
      </c>
      <c r="F54" s="40" t="s">
        <v>198</v>
      </c>
      <c r="G54" s="40">
        <v>6</v>
      </c>
      <c r="H54" s="33" t="s">
        <v>199</v>
      </c>
    </row>
    <row r="55" spans="1:8" x14ac:dyDescent="0.3">
      <c r="A55" s="40" t="s">
        <v>149</v>
      </c>
      <c r="B55" s="34" t="s">
        <v>34</v>
      </c>
      <c r="C55" s="34" t="s">
        <v>100</v>
      </c>
      <c r="D55" s="41" t="s">
        <v>196</v>
      </c>
      <c r="E55" s="40" t="s">
        <v>197</v>
      </c>
      <c r="F55" s="40" t="s">
        <v>198</v>
      </c>
      <c r="G55" s="40">
        <v>6</v>
      </c>
      <c r="H55" s="33" t="s">
        <v>199</v>
      </c>
    </row>
    <row r="56" spans="1:8" x14ac:dyDescent="0.3">
      <c r="A56" s="40" t="s">
        <v>149</v>
      </c>
      <c r="B56" s="34" t="s">
        <v>35</v>
      </c>
      <c r="C56" s="34" t="s">
        <v>100</v>
      </c>
      <c r="D56" s="41" t="s">
        <v>195</v>
      </c>
      <c r="E56" s="40" t="s">
        <v>197</v>
      </c>
      <c r="F56" s="40" t="s">
        <v>198</v>
      </c>
      <c r="G56" s="40">
        <v>6</v>
      </c>
      <c r="H56" s="33" t="s">
        <v>199</v>
      </c>
    </row>
    <row r="57" spans="1:8" x14ac:dyDescent="0.3">
      <c r="B57" s="43"/>
      <c r="C57" s="43"/>
      <c r="H57" s="42"/>
    </row>
    <row r="58" spans="1:8" x14ac:dyDescent="0.3">
      <c r="B58" s="43"/>
      <c r="C58" s="43"/>
      <c r="H58" s="42"/>
    </row>
    <row r="59" spans="1:8" x14ac:dyDescent="0.3">
      <c r="B59" s="43"/>
      <c r="C59" s="43"/>
      <c r="H59" s="42"/>
    </row>
    <row r="60" spans="1:8" x14ac:dyDescent="0.3">
      <c r="B60" s="43"/>
      <c r="C60" s="43"/>
      <c r="H60" s="42"/>
    </row>
    <row r="61" spans="1:8" x14ac:dyDescent="0.3">
      <c r="B61" s="43"/>
      <c r="C61" s="43"/>
      <c r="H61" s="42"/>
    </row>
    <row r="62" spans="1:8" x14ac:dyDescent="0.3">
      <c r="B62" s="43"/>
      <c r="C62" s="43"/>
      <c r="H62" s="42"/>
    </row>
    <row r="63" spans="1:8" x14ac:dyDescent="0.3">
      <c r="B63" s="43"/>
      <c r="C63" s="43"/>
      <c r="H63" s="42"/>
    </row>
    <row r="64" spans="1:8" x14ac:dyDescent="0.3">
      <c r="B64" s="43"/>
      <c r="C64" s="43"/>
      <c r="H64" s="42"/>
    </row>
    <row r="65" spans="2:8" x14ac:dyDescent="0.3">
      <c r="B65" s="43"/>
      <c r="C65" s="43"/>
      <c r="H65" s="42"/>
    </row>
    <row r="66" spans="2:8" x14ac:dyDescent="0.3">
      <c r="B66" s="44"/>
      <c r="C66" s="44"/>
      <c r="H66" s="42"/>
    </row>
    <row r="67" spans="2:8" x14ac:dyDescent="0.3">
      <c r="B67" s="45"/>
      <c r="C67" s="45"/>
      <c r="H67" s="42"/>
    </row>
    <row r="68" spans="2:8" x14ac:dyDescent="0.3">
      <c r="B68" s="45"/>
      <c r="C68" s="45"/>
      <c r="H68" s="42"/>
    </row>
    <row r="69" spans="2:8" x14ac:dyDescent="0.3">
      <c r="B69" s="45"/>
      <c r="C69" s="45"/>
      <c r="H69" s="42"/>
    </row>
    <row r="70" spans="2:8" x14ac:dyDescent="0.3">
      <c r="B70" s="45"/>
      <c r="C70" s="45"/>
      <c r="H70" s="42"/>
    </row>
    <row r="71" spans="2:8" x14ac:dyDescent="0.3">
      <c r="B71" s="45"/>
      <c r="C71" s="45"/>
      <c r="H71" s="42"/>
    </row>
    <row r="72" spans="2:8" x14ac:dyDescent="0.3">
      <c r="B72" s="45"/>
      <c r="C72" s="45"/>
      <c r="H72" s="42"/>
    </row>
    <row r="73" spans="2:8" x14ac:dyDescent="0.3">
      <c r="B73" s="45"/>
      <c r="C73" s="45"/>
      <c r="H73" s="42"/>
    </row>
    <row r="74" spans="2:8" x14ac:dyDescent="0.3">
      <c r="B74" s="46"/>
      <c r="C74" s="46"/>
      <c r="H74" s="42"/>
    </row>
    <row r="75" spans="2:8" x14ac:dyDescent="0.3">
      <c r="B75" s="46"/>
      <c r="C75" s="46"/>
      <c r="H75" s="42"/>
    </row>
    <row r="76" spans="2:8" x14ac:dyDescent="0.3">
      <c r="B76" s="45"/>
      <c r="C76" s="45"/>
      <c r="H76" s="42"/>
    </row>
  </sheetData>
  <phoneticPr fontId="23" type="noConversion"/>
  <hyperlinks>
    <hyperlink ref="H7:H9" r:id="rId1" display="http://www.cec.org/tools-and-resources/map-files/land-cover-2010-landsat-30m" xr:uid="{E91A4A81-9CCD-47F9-BE53-712F3738C465}"/>
    <hyperlink ref="H10" r:id="rId2" xr:uid="{BD828558-189D-4EA7-8469-5ED443EA2543}"/>
    <hyperlink ref="H23" r:id="rId3" xr:uid="{B48E9EC7-5599-4784-89F8-EDCEE0C1E53E}"/>
    <hyperlink ref="H24" r:id="rId4" xr:uid="{36842798-D45E-42F8-8754-08DDCB506F21}"/>
    <hyperlink ref="H25" r:id="rId5" xr:uid="{C4DD08C6-B073-4FEE-8F99-24F34F5EB031}"/>
    <hyperlink ref="H26" r:id="rId6" xr:uid="{08ADC0EF-114E-41D4-B7D4-A342C99F9688}"/>
    <hyperlink ref="H27" r:id="rId7" xr:uid="{44F4CEF4-6D91-4877-8107-198B7AC41B0F}"/>
    <hyperlink ref="H28" r:id="rId8" xr:uid="{CB8A3B42-7DE9-4A64-9806-BAC33938012C}"/>
    <hyperlink ref="H29" r:id="rId9" xr:uid="{C791F7F0-A06A-4359-B485-20E70A0EF7A0}"/>
    <hyperlink ref="H30" r:id="rId10" xr:uid="{44E9D32C-D9E9-4A21-A3DF-6973AC79CAFF}"/>
    <hyperlink ref="H31" r:id="rId11" xr:uid="{F4B61094-25A4-4E46-B99D-9488C5975505}"/>
    <hyperlink ref="H32" r:id="rId12" xr:uid="{186A711A-9411-4BA1-92E3-F80C1919A9B7}"/>
    <hyperlink ref="H33" r:id="rId13" xr:uid="{5E26AB66-79FA-4613-8794-C2FC9BF32316}"/>
    <hyperlink ref="H34" r:id="rId14" xr:uid="{EBFC272D-451E-46B2-975D-172059B47B61}"/>
    <hyperlink ref="H35" r:id="rId15" xr:uid="{5DF6D8C6-BD2C-4361-B604-B3B03D97FBF3}"/>
    <hyperlink ref="H36" r:id="rId16" xr:uid="{6406FD27-FAFC-4197-8449-46F0D807AB6F}"/>
    <hyperlink ref="H37" r:id="rId17" xr:uid="{134DC69E-BFA9-4078-8F1E-7A2FB63CBE1C}"/>
    <hyperlink ref="H38" r:id="rId18" xr:uid="{92E3DC8C-71F5-4079-B719-A4317D7E61C7}"/>
    <hyperlink ref="H39" r:id="rId19" xr:uid="{1FB15B4E-B12A-49E0-A48E-476927E3A563}"/>
    <hyperlink ref="H40" r:id="rId20" xr:uid="{F794E7AE-122A-447A-AE77-7D174C10CCBD}"/>
    <hyperlink ref="H41" r:id="rId21" xr:uid="{98603178-AC75-465A-BCCD-F21D6A75C6EE}"/>
    <hyperlink ref="H42" r:id="rId22" xr:uid="{55B70F26-110B-4295-AAE5-286AF1ED0658}"/>
    <hyperlink ref="H43" r:id="rId23" xr:uid="{0815D0E0-B897-412B-BA9A-C479ADFB31FF}"/>
    <hyperlink ref="H44" r:id="rId24" xr:uid="{450AF0C1-F667-4C02-816A-59336B66B164}"/>
    <hyperlink ref="H45" r:id="rId25" xr:uid="{C0857C8F-3EDC-473D-B81B-6EE5EA1FA71C}"/>
    <hyperlink ref="H46" r:id="rId26" xr:uid="{B3C8CF0A-3192-4128-AC01-2469275B1BBC}"/>
    <hyperlink ref="H47" r:id="rId27" xr:uid="{C28C495F-B15B-4564-9B88-A10BBEB7AA04}"/>
    <hyperlink ref="H48" r:id="rId28" xr:uid="{C828A57C-CC7B-4D10-97F0-CBC3195E899A}"/>
    <hyperlink ref="H49" r:id="rId29" xr:uid="{01CB2DE8-45D6-4E9F-A708-040C85BD2CFA}"/>
    <hyperlink ref="H50" r:id="rId30" xr:uid="{848C6478-2D85-4E71-9D33-01D93DC919F1}"/>
    <hyperlink ref="H51" r:id="rId31" xr:uid="{CF4E8DB4-F773-46D5-8DAF-0F8BD8CF058B}"/>
    <hyperlink ref="H52" r:id="rId32" xr:uid="{204BA110-5623-44CA-BD3D-3B4D14AB30F3}"/>
    <hyperlink ref="H53" r:id="rId33" xr:uid="{B2F6A0F1-01BE-49B8-BDDB-6BD2F45EBF0C}"/>
    <hyperlink ref="H54" r:id="rId34" xr:uid="{D72973E4-6F52-4916-A469-1FDF90E654BB}"/>
    <hyperlink ref="H55" r:id="rId35" xr:uid="{BC43D50C-39D5-4766-9A2B-9A39F75F4346}"/>
    <hyperlink ref="H56" r:id="rId36" xr:uid="{445EFCD1-0DEF-4747-AC1B-9D16EE7EF76B}"/>
    <hyperlink ref="H12" r:id="rId37" xr:uid="{8C210029-8E8E-4D38-8699-89021CC80CAF}"/>
    <hyperlink ref="H13" r:id="rId38" xr:uid="{48F9E070-6715-4E43-B744-CE84E5AEC019}"/>
    <hyperlink ref="H14" r:id="rId39" xr:uid="{332DF908-7686-472C-972F-51FB333894B7}"/>
    <hyperlink ref="H15" r:id="rId40" xr:uid="{BA0325EA-123B-4EBC-8EEE-B053292AE0E6}"/>
    <hyperlink ref="H16" r:id="rId41" xr:uid="{98823C48-B9A4-4EA9-BD3C-6C1C09C4D6A6}"/>
    <hyperlink ref="H17" r:id="rId42" xr:uid="{E444A3A3-5C58-4B07-AF73-F283675598C4}"/>
    <hyperlink ref="H18" r:id="rId43" xr:uid="{D974CBC7-5533-43A6-869C-F4F1162E84BF}"/>
    <hyperlink ref="H19" r:id="rId44" xr:uid="{ED0EA997-1289-42A0-BD98-5D0FE09E3425}"/>
    <hyperlink ref="H5" r:id="rId45" xr:uid="{46AFBE08-5C0E-40CA-A9D2-1C92EDD2BD6D}"/>
    <hyperlink ref="H6" r:id="rId46" xr:uid="{0594DC44-0291-48DF-AEFA-FDEF66AC14A5}"/>
  </hyperlinks>
  <printOptions gridLines="1"/>
  <pageMargins left="0.2" right="0.2" top="0.25" bottom="0.25" header="0" footer="0"/>
  <pageSetup scale="57" fitToHeight="0" orientation="landscape" blackAndWhite="1" r:id="rId4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45"/>
  <sheetViews>
    <sheetView workbookViewId="0">
      <pane xSplit="1" ySplit="1" topLeftCell="B2" activePane="bottomRight" state="frozen"/>
      <selection pane="topRight" activeCell="B1" sqref="B1"/>
      <selection pane="bottomLeft" activeCell="A2" sqref="A2"/>
      <selection pane="bottomRight" activeCell="B2" sqref="B2:B18"/>
    </sheetView>
  </sheetViews>
  <sheetFormatPr defaultRowHeight="14.4" x14ac:dyDescent="0.3"/>
  <cols>
    <col min="1" max="1" width="4" style="1" bestFit="1" customWidth="1"/>
    <col min="2" max="2" width="24.88671875" style="1" bestFit="1" customWidth="1"/>
    <col min="3" max="3" width="9.21875" style="1" bestFit="1" customWidth="1"/>
    <col min="4" max="4" width="10.88671875" style="4" bestFit="1" customWidth="1"/>
    <col min="5" max="5" width="8.109375" style="1" bestFit="1" customWidth="1"/>
    <col min="6" max="6" width="14" style="1" bestFit="1" customWidth="1"/>
    <col min="7" max="7" width="7.88671875" style="1" bestFit="1" customWidth="1"/>
    <col min="8" max="8" width="7.77734375" style="1" bestFit="1" customWidth="1"/>
    <col min="9" max="9" width="12.88671875" bestFit="1" customWidth="1"/>
    <col min="10" max="10" width="9.6640625" style="5" bestFit="1" customWidth="1"/>
    <col min="11" max="11" width="14.109375" bestFit="1" customWidth="1"/>
    <col min="12" max="12" width="15.5546875" bestFit="1" customWidth="1"/>
    <col min="13" max="13" width="13.44140625" style="5" bestFit="1" customWidth="1"/>
    <col min="14" max="14" width="15.109375" bestFit="1" customWidth="1"/>
    <col min="15" max="15" width="13.21875" bestFit="1" customWidth="1"/>
    <col min="16" max="16" width="14.88671875" bestFit="1" customWidth="1"/>
    <col min="17" max="17" width="11.77734375" bestFit="1" customWidth="1"/>
    <col min="18" max="18" width="13.5546875" bestFit="1" customWidth="1"/>
  </cols>
  <sheetData>
    <row r="1" spans="1:18" x14ac:dyDescent="0.3">
      <c r="A1" s="1" t="s">
        <v>0</v>
      </c>
      <c r="B1" s="1" t="s">
        <v>1</v>
      </c>
      <c r="C1" s="7" t="s">
        <v>73</v>
      </c>
      <c r="D1" s="8" t="s">
        <v>74</v>
      </c>
      <c r="E1" s="1" t="s">
        <v>36</v>
      </c>
      <c r="F1" s="8" t="s">
        <v>75</v>
      </c>
      <c r="G1" s="8" t="s">
        <v>76</v>
      </c>
      <c r="H1" s="8" t="s">
        <v>77</v>
      </c>
      <c r="I1" s="8" t="s">
        <v>78</v>
      </c>
      <c r="J1" s="9" t="s">
        <v>72</v>
      </c>
      <c r="K1" t="s">
        <v>86</v>
      </c>
      <c r="L1" t="s">
        <v>85</v>
      </c>
      <c r="M1" s="5" t="s">
        <v>82</v>
      </c>
      <c r="N1" t="s">
        <v>83</v>
      </c>
      <c r="O1" t="s">
        <v>81</v>
      </c>
      <c r="P1" t="s">
        <v>84</v>
      </c>
      <c r="Q1" t="s">
        <v>79</v>
      </c>
      <c r="R1" t="s">
        <v>80</v>
      </c>
    </row>
    <row r="2" spans="1:18" x14ac:dyDescent="0.3">
      <c r="A2" s="1">
        <v>101</v>
      </c>
      <c r="B2" s="1" t="s">
        <v>215</v>
      </c>
      <c r="C2" s="1">
        <v>383.37022308600001</v>
      </c>
      <c r="D2" s="4">
        <v>4.934E-3</v>
      </c>
      <c r="E2" s="1">
        <v>7.1544549999999996</v>
      </c>
      <c r="F2" s="1">
        <v>7.7409999999999997</v>
      </c>
      <c r="G2" s="1">
        <v>850.86</v>
      </c>
      <c r="H2" s="1">
        <v>354</v>
      </c>
      <c r="I2" s="4">
        <f t="shared" ref="I2:I45" si="0">H2/C2</f>
        <v>0.9233893992872485</v>
      </c>
      <c r="J2" s="5">
        <v>0</v>
      </c>
      <c r="K2" s="3">
        <v>6.8674024647981669E-3</v>
      </c>
      <c r="L2">
        <v>3.8925027068449874E-4</v>
      </c>
      <c r="M2" s="5">
        <v>19.483785999999998</v>
      </c>
      <c r="N2">
        <v>0.27423700735294121</v>
      </c>
      <c r="O2">
        <v>0.13380300000000001</v>
      </c>
      <c r="P2">
        <v>9.0708578431372526E-3</v>
      </c>
      <c r="Q2">
        <v>80.382411000000005</v>
      </c>
      <c r="R2">
        <v>-0.28330786519607781</v>
      </c>
    </row>
    <row r="3" spans="1:18" x14ac:dyDescent="0.3">
      <c r="A3" s="1">
        <v>105</v>
      </c>
      <c r="B3" s="1" t="s">
        <v>216</v>
      </c>
      <c r="C3" s="1">
        <v>262.09119888800001</v>
      </c>
      <c r="D3" s="4">
        <v>0</v>
      </c>
      <c r="E3" s="1">
        <v>13.210803</v>
      </c>
      <c r="F3" s="1">
        <v>47.188400000000001</v>
      </c>
      <c r="G3" s="1">
        <v>1509.3</v>
      </c>
      <c r="H3" s="1">
        <v>73</v>
      </c>
      <c r="I3" s="4">
        <f t="shared" si="0"/>
        <v>0.27852900177390255</v>
      </c>
      <c r="J3" s="5">
        <v>0</v>
      </c>
      <c r="K3" s="3">
        <v>5.3748830850878615E-2</v>
      </c>
      <c r="L3">
        <v>1.7176604461157385E-3</v>
      </c>
      <c r="M3" s="5">
        <v>39.854838999999998</v>
      </c>
      <c r="N3">
        <v>0.99572950980392139</v>
      </c>
      <c r="O3">
        <v>2.1421510000000001</v>
      </c>
      <c r="P3">
        <v>9.3508372549019614E-2</v>
      </c>
      <c r="Q3">
        <v>58.003010000000003</v>
      </c>
      <c r="R3">
        <v>-1.0892378823529416</v>
      </c>
    </row>
    <row r="4" spans="1:18" x14ac:dyDescent="0.3">
      <c r="A4" s="1">
        <v>106</v>
      </c>
      <c r="B4" s="1" t="s">
        <v>217</v>
      </c>
      <c r="C4" s="1">
        <v>1196.47933868</v>
      </c>
      <c r="D4" s="4">
        <v>7.5500000000000003E-4</v>
      </c>
      <c r="E4" s="1">
        <v>56.431019999999997</v>
      </c>
      <c r="F4" s="1">
        <v>217.56899999999999</v>
      </c>
      <c r="G4" s="1">
        <v>44809.56</v>
      </c>
      <c r="H4" s="1">
        <v>309</v>
      </c>
      <c r="I4" s="4">
        <f t="shared" si="0"/>
        <v>0.25825769824065675</v>
      </c>
      <c r="J4" s="5">
        <v>0</v>
      </c>
      <c r="K4" s="3">
        <v>3.7325862046831595E-2</v>
      </c>
      <c r="L4">
        <v>5.7127920076223719E-4</v>
      </c>
      <c r="M4" s="5">
        <v>41.674214999999997</v>
      </c>
      <c r="N4">
        <v>1.1943949215686274</v>
      </c>
      <c r="O4">
        <v>1.555526</v>
      </c>
      <c r="P4">
        <v>6.9075240196078441E-2</v>
      </c>
      <c r="Q4">
        <v>56.770259000000003</v>
      </c>
      <c r="R4">
        <v>-1.2634701617647055</v>
      </c>
    </row>
    <row r="5" spans="1:18" x14ac:dyDescent="0.3">
      <c r="A5" s="1">
        <v>107</v>
      </c>
      <c r="B5" s="1" t="s">
        <v>37</v>
      </c>
      <c r="C5" s="1">
        <v>1271.19541078</v>
      </c>
      <c r="D5" s="4">
        <v>1.7855110000000001</v>
      </c>
      <c r="E5" s="1">
        <v>77.923462999999998</v>
      </c>
      <c r="F5" s="1">
        <v>432.24560000000002</v>
      </c>
      <c r="G5" s="1">
        <v>95620.95</v>
      </c>
      <c r="H5" s="1">
        <v>229</v>
      </c>
      <c r="I5" s="4">
        <f t="shared" si="0"/>
        <v>0.18014539547423838</v>
      </c>
      <c r="J5" s="5">
        <v>56.349499999999999</v>
      </c>
      <c r="K5" s="3">
        <v>1.8221171051447958E-2</v>
      </c>
      <c r="L5">
        <v>2.8761172033405543E-4</v>
      </c>
      <c r="M5" s="5">
        <v>33.338911000000003</v>
      </c>
      <c r="N5">
        <v>0.72198893137254905</v>
      </c>
      <c r="O5">
        <v>0.60747399999999996</v>
      </c>
      <c r="P5">
        <v>2.4412350490196081E-2</v>
      </c>
      <c r="Q5">
        <v>66.053615000000008</v>
      </c>
      <c r="R5">
        <v>-0.7464012818627449</v>
      </c>
    </row>
    <row r="6" spans="1:18" x14ac:dyDescent="0.3">
      <c r="A6" s="1">
        <v>108</v>
      </c>
      <c r="B6" s="1" t="s">
        <v>218</v>
      </c>
      <c r="C6" s="1">
        <v>348.94792539600002</v>
      </c>
      <c r="D6" s="4">
        <v>0</v>
      </c>
      <c r="E6" s="1">
        <v>53.343293000000003</v>
      </c>
      <c r="F6" s="1">
        <v>386.95119999999997</v>
      </c>
      <c r="G6" s="1">
        <v>8987.67</v>
      </c>
      <c r="H6" s="1">
        <v>48</v>
      </c>
      <c r="I6" s="4">
        <f t="shared" si="0"/>
        <v>0.13755634152439131</v>
      </c>
      <c r="J6" s="5">
        <v>0</v>
      </c>
      <c r="K6" s="3">
        <v>3.2762029987152823E-2</v>
      </c>
      <c r="L6">
        <v>1.3201210903879251E-3</v>
      </c>
      <c r="M6" s="5">
        <v>26.104579000000001</v>
      </c>
      <c r="N6">
        <v>0.66589212254901964</v>
      </c>
      <c r="O6">
        <v>0.85523899999999997</v>
      </c>
      <c r="P6">
        <v>5.8926034313725499E-2</v>
      </c>
      <c r="Q6">
        <v>73.040182000000001</v>
      </c>
      <c r="R6">
        <v>-0.72481815686274498</v>
      </c>
    </row>
    <row r="7" spans="1:18" x14ac:dyDescent="0.3">
      <c r="A7" s="1">
        <v>109</v>
      </c>
      <c r="B7" s="1" t="s">
        <v>38</v>
      </c>
      <c r="C7" s="1">
        <v>669.70070619199998</v>
      </c>
      <c r="D7" s="4">
        <v>0.113805</v>
      </c>
      <c r="E7" s="1">
        <v>25.205144000000001</v>
      </c>
      <c r="F7" s="1">
        <v>14.1234</v>
      </c>
      <c r="G7" s="1">
        <v>1112.58</v>
      </c>
      <c r="H7" s="1">
        <v>1194</v>
      </c>
      <c r="I7" s="4">
        <f t="shared" si="0"/>
        <v>1.7828859802003643</v>
      </c>
      <c r="J7" s="5">
        <v>9.0339299999999998</v>
      </c>
      <c r="K7" s="3">
        <v>4.1339926120807207E-3</v>
      </c>
      <c r="L7">
        <v>3.9345566697814152E-4</v>
      </c>
      <c r="M7" s="5">
        <v>19.246285</v>
      </c>
      <c r="N7">
        <v>0.43878442647058818</v>
      </c>
      <c r="O7">
        <v>7.9563999999999996E-2</v>
      </c>
      <c r="P7">
        <v>1.515044852941176E-2</v>
      </c>
      <c r="Q7">
        <v>80.674150999999995</v>
      </c>
      <c r="R7">
        <v>-0.45393487499999996</v>
      </c>
    </row>
    <row r="8" spans="1:18" x14ac:dyDescent="0.3">
      <c r="A8" s="1">
        <v>110</v>
      </c>
      <c r="B8" s="1" t="s">
        <v>39</v>
      </c>
      <c r="C8" s="1">
        <v>408.50338249999999</v>
      </c>
      <c r="D8" s="4">
        <v>0</v>
      </c>
      <c r="E8" s="1">
        <v>33.341560999999999</v>
      </c>
      <c r="F8" s="1">
        <v>16.8507</v>
      </c>
      <c r="G8" s="1">
        <v>4656.78</v>
      </c>
      <c r="H8" s="1">
        <v>808</v>
      </c>
      <c r="I8" s="4">
        <f t="shared" si="0"/>
        <v>1.9779517982326622</v>
      </c>
      <c r="J8" s="5">
        <v>0</v>
      </c>
      <c r="K8" s="3">
        <v>8.6592011458005141E-3</v>
      </c>
      <c r="L8">
        <v>5.0392855116428514E-5</v>
      </c>
      <c r="M8" s="5">
        <v>24.141026</v>
      </c>
      <c r="N8">
        <v>-0.21097619362745096</v>
      </c>
      <c r="O8">
        <v>0.20904200000000001</v>
      </c>
      <c r="P8">
        <v>-2.7388774509803913E-3</v>
      </c>
      <c r="Q8">
        <v>75.649932000000007</v>
      </c>
      <c r="R8">
        <v>0.21371507107843116</v>
      </c>
    </row>
    <row r="9" spans="1:18" x14ac:dyDescent="0.3">
      <c r="A9" s="1">
        <v>135</v>
      </c>
      <c r="B9" s="1" t="s">
        <v>220</v>
      </c>
      <c r="C9" s="1">
        <v>263.749151939</v>
      </c>
      <c r="D9" s="4">
        <v>0.185581</v>
      </c>
      <c r="E9" s="1">
        <v>6.4300699999999997</v>
      </c>
      <c r="F9" s="1">
        <v>27.758400000000002</v>
      </c>
      <c r="G9" s="1">
        <v>446.31</v>
      </c>
      <c r="H9" s="1">
        <v>61</v>
      </c>
      <c r="I9" s="4">
        <f t="shared" si="0"/>
        <v>0.23128036451130696</v>
      </c>
      <c r="J9" s="5">
        <v>0</v>
      </c>
      <c r="K9" s="3">
        <v>1.6396630630570348E-2</v>
      </c>
      <c r="L9">
        <v>6.6532988587400229E-4</v>
      </c>
      <c r="M9" s="5">
        <v>23.613083</v>
      </c>
      <c r="N9">
        <v>0.13699399754901964</v>
      </c>
      <c r="O9">
        <v>0.38717499999999999</v>
      </c>
      <c r="P9">
        <v>1.9704227941176475E-2</v>
      </c>
      <c r="Q9">
        <v>75.999741999999998</v>
      </c>
      <c r="R9">
        <v>-0.15669822549019652</v>
      </c>
    </row>
    <row r="10" spans="1:18" x14ac:dyDescent="0.3">
      <c r="A10" s="1">
        <v>136</v>
      </c>
      <c r="B10" s="1" t="s">
        <v>221</v>
      </c>
      <c r="C10" s="1">
        <v>297.770905825</v>
      </c>
      <c r="D10" s="4">
        <v>1.9668000000000001E-2</v>
      </c>
      <c r="E10" s="1">
        <v>84.273736</v>
      </c>
      <c r="F10" s="1">
        <v>1319.2437</v>
      </c>
      <c r="G10" s="1">
        <v>25017.75</v>
      </c>
      <c r="H10" s="1">
        <v>19</v>
      </c>
      <c r="I10" s="4">
        <f t="shared" si="0"/>
        <v>6.3807442662535685E-2</v>
      </c>
      <c r="J10" s="5">
        <v>0</v>
      </c>
      <c r="K10" s="3">
        <v>3.8411790358853837E-2</v>
      </c>
      <c r="L10">
        <v>3.9646130246898711E-4</v>
      </c>
      <c r="M10" s="5">
        <v>32.994686999999999</v>
      </c>
      <c r="N10">
        <v>0.57962196568627466</v>
      </c>
      <c r="O10">
        <v>1.267385</v>
      </c>
      <c r="P10">
        <v>6.2832299019607837E-2</v>
      </c>
      <c r="Q10">
        <v>65.737927999999997</v>
      </c>
      <c r="R10">
        <v>-0.64245426470588218</v>
      </c>
    </row>
    <row r="11" spans="1:18" x14ac:dyDescent="0.3">
      <c r="A11" s="1">
        <v>139</v>
      </c>
      <c r="B11" s="1" t="s">
        <v>40</v>
      </c>
      <c r="C11" s="1">
        <v>227.47615785599999</v>
      </c>
      <c r="D11" s="4">
        <v>7.2094000000000005E-2</v>
      </c>
      <c r="E11" s="1">
        <v>3.6003599999999998</v>
      </c>
      <c r="F11" s="1">
        <v>13.1937</v>
      </c>
      <c r="G11" s="1">
        <v>150.66</v>
      </c>
      <c r="H11" s="1">
        <v>62</v>
      </c>
      <c r="I11" s="4">
        <f t="shared" si="0"/>
        <v>0.27255603657262434</v>
      </c>
      <c r="J11" s="5">
        <v>0</v>
      </c>
      <c r="K11" s="3">
        <v>3.3854483360641112E-2</v>
      </c>
      <c r="L11">
        <v>3.4995137222198651E-4</v>
      </c>
      <c r="M11" s="5">
        <v>30.383893</v>
      </c>
      <c r="N11">
        <v>0.30134343872549035</v>
      </c>
      <c r="O11">
        <v>1.0286310000000001</v>
      </c>
      <c r="P11">
        <v>2.7262031862745104E-2</v>
      </c>
      <c r="Q11">
        <v>68.587475999999995</v>
      </c>
      <c r="R11">
        <v>-0.32860547058823586</v>
      </c>
    </row>
    <row r="12" spans="1:18" x14ac:dyDescent="0.3">
      <c r="A12" s="1">
        <v>195</v>
      </c>
      <c r="B12" s="1" t="s">
        <v>222</v>
      </c>
      <c r="C12" s="1">
        <v>2509.3640583000001</v>
      </c>
      <c r="D12" s="4">
        <v>6.5530000000000005E-2</v>
      </c>
      <c r="E12" s="1">
        <v>17.687190000000001</v>
      </c>
      <c r="F12" s="1">
        <v>49.932099999999998</v>
      </c>
      <c r="G12" s="1">
        <v>16163.46</v>
      </c>
      <c r="H12" s="1">
        <v>883</v>
      </c>
      <c r="I12" s="4">
        <f t="shared" si="0"/>
        <v>0.35188198263993603</v>
      </c>
      <c r="J12" s="5">
        <v>0</v>
      </c>
      <c r="K12" s="3">
        <v>5.2930748586673723E-2</v>
      </c>
      <c r="L12">
        <v>2.3282063564520703E-4</v>
      </c>
      <c r="M12" s="5">
        <v>44.472391999999999</v>
      </c>
      <c r="N12">
        <v>0.50006559068627432</v>
      </c>
      <c r="O12">
        <v>2.3539569999999999</v>
      </c>
      <c r="P12">
        <v>2.7489213235294102E-2</v>
      </c>
      <c r="Q12">
        <v>53.173651000000007</v>
      </c>
      <c r="R12">
        <v>-0.52755480392156828</v>
      </c>
    </row>
    <row r="13" spans="1:18" x14ac:dyDescent="0.3">
      <c r="A13" s="1">
        <v>197</v>
      </c>
      <c r="B13" s="1" t="s">
        <v>219</v>
      </c>
      <c r="C13" s="1">
        <v>495.59929118399998</v>
      </c>
      <c r="D13" s="4">
        <v>2.1118999999999999E-2</v>
      </c>
      <c r="E13" s="1">
        <v>50.133540000000004</v>
      </c>
      <c r="F13" s="1">
        <v>420.0575</v>
      </c>
      <c r="G13" s="1">
        <v>13296.15</v>
      </c>
      <c r="H13" s="1">
        <v>59</v>
      </c>
      <c r="I13" s="4">
        <f t="shared" si="0"/>
        <v>0.11904778931190038</v>
      </c>
      <c r="J13" s="5">
        <v>0</v>
      </c>
      <c r="K13" s="3">
        <v>2.6814720510649998E-2</v>
      </c>
      <c r="L13">
        <v>9.2036079821954217E-4</v>
      </c>
      <c r="M13" s="5">
        <v>22.053148</v>
      </c>
      <c r="N13">
        <v>0.44695451470588238</v>
      </c>
      <c r="O13">
        <v>0.59134900000000001</v>
      </c>
      <c r="P13">
        <v>2.4620549019607852E-2</v>
      </c>
      <c r="Q13">
        <v>77.355502999999999</v>
      </c>
      <c r="R13">
        <v>-0.47157506372549063</v>
      </c>
    </row>
    <row r="14" spans="1:18" x14ac:dyDescent="0.3">
      <c r="A14" s="1">
        <v>204</v>
      </c>
      <c r="B14" s="1" t="s">
        <v>41</v>
      </c>
      <c r="C14" s="1">
        <v>369.513470746</v>
      </c>
      <c r="D14" s="4">
        <v>0.39646100000000001</v>
      </c>
      <c r="E14" s="1">
        <v>49.365637999999997</v>
      </c>
      <c r="F14" s="1">
        <v>34.639899999999997</v>
      </c>
      <c r="G14" s="1">
        <v>14989.95</v>
      </c>
      <c r="H14" s="1">
        <v>527</v>
      </c>
      <c r="I14" s="4">
        <f t="shared" si="0"/>
        <v>1.4261996969584223</v>
      </c>
      <c r="J14" s="5">
        <v>39.412500000000001</v>
      </c>
      <c r="K14" s="3">
        <v>0.11208692080120597</v>
      </c>
      <c r="L14">
        <v>-3.2161321862432204E-4</v>
      </c>
      <c r="M14" s="5">
        <v>55.951256000000001</v>
      </c>
      <c r="N14">
        <v>0.31800784313725483</v>
      </c>
      <c r="O14">
        <v>6.2714040000000004</v>
      </c>
      <c r="P14">
        <v>1.5861068627450983E-2</v>
      </c>
      <c r="Q14">
        <v>37.777339999999995</v>
      </c>
      <c r="R14">
        <v>-0.33386891176470573</v>
      </c>
    </row>
    <row r="15" spans="1:18" x14ac:dyDescent="0.3">
      <c r="A15" s="1">
        <v>205</v>
      </c>
      <c r="B15" s="1" t="s">
        <v>42</v>
      </c>
      <c r="C15" s="1">
        <v>249.287413493</v>
      </c>
      <c r="D15" s="4">
        <v>1.241387</v>
      </c>
      <c r="E15" s="1">
        <v>71.552726000000007</v>
      </c>
      <c r="F15" s="1">
        <v>131.25239999999999</v>
      </c>
      <c r="G15" s="1">
        <v>17168.13</v>
      </c>
      <c r="H15" s="1">
        <v>136</v>
      </c>
      <c r="I15" s="4">
        <f t="shared" si="0"/>
        <v>0.54555502058598271</v>
      </c>
      <c r="J15" s="5">
        <v>21.979800000000001</v>
      </c>
      <c r="K15" s="3">
        <v>0.10501966626981429</v>
      </c>
      <c r="L15">
        <v>5.9610351813040952E-4</v>
      </c>
      <c r="M15" s="5">
        <v>56.119945999999999</v>
      </c>
      <c r="N15">
        <v>0.47671347794117636</v>
      </c>
      <c r="O15">
        <v>5.8936979999999997</v>
      </c>
      <c r="P15">
        <v>7.8526539215686267E-2</v>
      </c>
      <c r="Q15">
        <v>37.986356000000001</v>
      </c>
      <c r="R15">
        <v>-0.55524001715686222</v>
      </c>
    </row>
    <row r="16" spans="1:18" x14ac:dyDescent="0.3">
      <c r="A16" s="1">
        <v>206</v>
      </c>
      <c r="B16" s="1" t="s">
        <v>43</v>
      </c>
      <c r="C16" s="1">
        <v>388.95802715799999</v>
      </c>
      <c r="D16" s="4">
        <v>2.4080979999999998</v>
      </c>
      <c r="E16" s="1">
        <v>77.242260000000002</v>
      </c>
      <c r="F16" s="1">
        <v>192.7338</v>
      </c>
      <c r="G16" s="1">
        <v>28812.240000000002</v>
      </c>
      <c r="H16" s="1">
        <v>156</v>
      </c>
      <c r="I16" s="4">
        <f t="shared" si="0"/>
        <v>0.40107155298952268</v>
      </c>
      <c r="J16" s="5">
        <v>26.280799999999999</v>
      </c>
      <c r="K16" s="3">
        <v>0.12388929663975896</v>
      </c>
      <c r="L16">
        <v>5.2520367413395734E-4</v>
      </c>
      <c r="M16" s="5">
        <v>60.773764999999997</v>
      </c>
      <c r="N16">
        <v>0.43622778431372533</v>
      </c>
      <c r="O16">
        <v>7.5292190000000003</v>
      </c>
      <c r="P16">
        <v>8.3436507352941183E-2</v>
      </c>
      <c r="Q16">
        <v>31.697016000000005</v>
      </c>
      <c r="R16">
        <v>-0.51966429166666672</v>
      </c>
    </row>
    <row r="17" spans="1:18" x14ac:dyDescent="0.3">
      <c r="A17" s="1">
        <v>207</v>
      </c>
      <c r="B17" s="1" t="s">
        <v>44</v>
      </c>
      <c r="C17" s="1">
        <v>1304.46332953</v>
      </c>
      <c r="D17" s="4">
        <v>0.52128300000000005</v>
      </c>
      <c r="E17" s="1">
        <v>96.941812999999996</v>
      </c>
      <c r="F17" s="1">
        <v>4686.5733</v>
      </c>
      <c r="G17" s="1">
        <v>126440.82</v>
      </c>
      <c r="H17" s="1">
        <v>27</v>
      </c>
      <c r="I17" s="4">
        <f t="shared" si="0"/>
        <v>2.0698167122665027E-2</v>
      </c>
      <c r="J17" s="5">
        <v>2.0942099999999999</v>
      </c>
      <c r="K17" s="3">
        <v>6.9147006210865461E-2</v>
      </c>
      <c r="L17">
        <v>-4.1708922871204165E-4</v>
      </c>
      <c r="M17" s="5">
        <v>52.346488999999998</v>
      </c>
      <c r="N17">
        <v>0.49048141176470567</v>
      </c>
      <c r="O17">
        <v>3.6196030000000001</v>
      </c>
      <c r="P17">
        <v>1.7143355392156862E-2</v>
      </c>
      <c r="Q17">
        <v>44.033908000000004</v>
      </c>
      <c r="R17">
        <v>-0.50762476715686267</v>
      </c>
    </row>
    <row r="18" spans="1:18" x14ac:dyDescent="0.3">
      <c r="A18" s="1">
        <v>208</v>
      </c>
      <c r="B18" s="1" t="s">
        <v>45</v>
      </c>
      <c r="C18" s="1">
        <v>619.52675039600001</v>
      </c>
      <c r="D18" s="4">
        <v>0.13686899999999999</v>
      </c>
      <c r="E18" s="1">
        <v>76.707053999999999</v>
      </c>
      <c r="F18" s="1">
        <v>166.13310000000001</v>
      </c>
      <c r="G18" s="1">
        <v>46271.88</v>
      </c>
      <c r="H18" s="1">
        <v>286</v>
      </c>
      <c r="I18" s="4">
        <f t="shared" si="0"/>
        <v>0.46164269713485251</v>
      </c>
      <c r="J18" s="5">
        <v>65.497</v>
      </c>
      <c r="K18" s="3">
        <v>4.5191130879918655E-2</v>
      </c>
      <c r="L18">
        <v>-1.2457276903820684E-3</v>
      </c>
      <c r="M18" s="5">
        <v>47.251992999999999</v>
      </c>
      <c r="N18">
        <v>0.52732089460784304</v>
      </c>
      <c r="O18">
        <v>2.1353710000000001</v>
      </c>
      <c r="P18">
        <v>-1.9632421568627444E-2</v>
      </c>
      <c r="Q18">
        <v>50.612635999999995</v>
      </c>
      <c r="R18">
        <v>-0.50768847303921605</v>
      </c>
    </row>
    <row r="19" spans="1:18" x14ac:dyDescent="0.3">
      <c r="A19" s="1">
        <v>209</v>
      </c>
      <c r="B19" s="1" t="s">
        <v>46</v>
      </c>
      <c r="C19" s="1">
        <v>1083.4621118699999</v>
      </c>
      <c r="D19" s="4">
        <v>3.1847430000000001</v>
      </c>
      <c r="E19" s="1">
        <v>86.064215000000004</v>
      </c>
      <c r="F19" s="1">
        <v>1194.2492</v>
      </c>
      <c r="G19" s="1">
        <v>92405.16</v>
      </c>
      <c r="H19" s="1">
        <v>78</v>
      </c>
      <c r="I19" s="4">
        <f t="shared" si="0"/>
        <v>7.1991442197619632E-2</v>
      </c>
      <c r="J19" s="5">
        <v>27.6035</v>
      </c>
      <c r="K19" s="3">
        <v>5.5249792669170787E-2</v>
      </c>
      <c r="L19">
        <v>1.024581672974894E-3</v>
      </c>
      <c r="M19" s="5">
        <v>48.956780999999999</v>
      </c>
      <c r="N19">
        <v>1.0912700392156862</v>
      </c>
      <c r="O19">
        <v>2.7048519999999998</v>
      </c>
      <c r="P19">
        <v>0.10864690441176468</v>
      </c>
      <c r="Q19">
        <v>48.338366999999998</v>
      </c>
      <c r="R19">
        <v>-1.1999169436274508</v>
      </c>
    </row>
    <row r="20" spans="1:18" x14ac:dyDescent="0.3">
      <c r="A20" s="1">
        <v>210</v>
      </c>
      <c r="B20" s="1" t="s">
        <v>47</v>
      </c>
      <c r="C20" s="1">
        <v>189.855268628</v>
      </c>
      <c r="D20" s="4">
        <v>4.8566089999999997</v>
      </c>
      <c r="E20" s="1">
        <v>3.865291</v>
      </c>
      <c r="F20" s="1">
        <v>5.6040000000000001</v>
      </c>
      <c r="G20" s="1">
        <v>115.65</v>
      </c>
      <c r="H20" s="1">
        <v>131</v>
      </c>
      <c r="I20" s="4">
        <f t="shared" si="0"/>
        <v>0.68999928707103586</v>
      </c>
      <c r="J20" s="5">
        <v>0</v>
      </c>
      <c r="K20" s="3">
        <v>2.3667772570423355E-2</v>
      </c>
      <c r="L20">
        <v>7.1799905445936419E-4</v>
      </c>
      <c r="M20" s="5">
        <v>44.128613999999999</v>
      </c>
      <c r="N20">
        <v>0.7329675318627451</v>
      </c>
      <c r="O20">
        <v>1.0444260000000001</v>
      </c>
      <c r="P20">
        <v>5.2495759803921571E-2</v>
      </c>
      <c r="Q20">
        <v>54.82696</v>
      </c>
      <c r="R20">
        <v>-0.78546329166666706</v>
      </c>
    </row>
    <row r="21" spans="1:18" x14ac:dyDescent="0.3">
      <c r="A21" s="1">
        <v>211</v>
      </c>
      <c r="B21" s="1" t="s">
        <v>48</v>
      </c>
      <c r="C21" s="1">
        <v>547.47793991200001</v>
      </c>
      <c r="D21" s="4">
        <v>0.34699400000000002</v>
      </c>
      <c r="E21" s="1">
        <v>51.060625999999999</v>
      </c>
      <c r="F21" s="1">
        <v>90.184600000000003</v>
      </c>
      <c r="G21" s="1">
        <v>26291.7</v>
      </c>
      <c r="H21" s="1">
        <v>310</v>
      </c>
      <c r="I21" s="4">
        <f t="shared" si="0"/>
        <v>0.5662328605419763</v>
      </c>
      <c r="J21" s="5">
        <v>9.5672200000000007</v>
      </c>
      <c r="K21" s="3">
        <v>6.1899436496645886E-2</v>
      </c>
      <c r="L21">
        <v>7.1706388374230101E-4</v>
      </c>
      <c r="M21" s="5">
        <v>52.727459000000003</v>
      </c>
      <c r="N21">
        <v>0.23682598774509808</v>
      </c>
      <c r="O21">
        <v>3.2637999999999998</v>
      </c>
      <c r="P21">
        <v>8.0590382352941137E-2</v>
      </c>
      <c r="Q21">
        <v>44.008740999999993</v>
      </c>
      <c r="R21">
        <v>-0.31741637009803891</v>
      </c>
    </row>
    <row r="22" spans="1:18" x14ac:dyDescent="0.3">
      <c r="A22" s="1">
        <v>212</v>
      </c>
      <c r="B22" s="1" t="s">
        <v>49</v>
      </c>
      <c r="C22" s="1">
        <v>89.598338026799993</v>
      </c>
      <c r="D22" s="4">
        <v>3.6158999999999997E-2</v>
      </c>
      <c r="E22" s="1">
        <v>63.152873</v>
      </c>
      <c r="F22" s="1">
        <v>85.738600000000005</v>
      </c>
      <c r="G22" s="1">
        <v>3314.34</v>
      </c>
      <c r="H22" s="1">
        <v>66</v>
      </c>
      <c r="I22" s="4">
        <f t="shared" si="0"/>
        <v>0.73662080629507398</v>
      </c>
      <c r="J22" s="5">
        <v>30.579699999999999</v>
      </c>
      <c r="K22" s="3">
        <v>6.9133804744434507E-2</v>
      </c>
      <c r="L22">
        <v>4.7854556929583528E-4</v>
      </c>
      <c r="M22" s="5">
        <v>52.113607999999999</v>
      </c>
      <c r="N22">
        <v>0.3900149411764704</v>
      </c>
      <c r="O22">
        <v>3.6028120000000001</v>
      </c>
      <c r="P22">
        <v>5.38354068627451E-2</v>
      </c>
      <c r="Q22">
        <v>44.283580000000001</v>
      </c>
      <c r="R22">
        <v>-0.4438503480392153</v>
      </c>
    </row>
    <row r="23" spans="1:18" x14ac:dyDescent="0.3">
      <c r="A23" s="1">
        <v>213</v>
      </c>
      <c r="B23" s="1" t="s">
        <v>50</v>
      </c>
      <c r="C23" s="1">
        <v>105.164754993</v>
      </c>
      <c r="D23" s="4">
        <v>0</v>
      </c>
      <c r="E23" s="1">
        <v>13.232297000000001</v>
      </c>
      <c r="F23" s="1">
        <v>22.800999999999998</v>
      </c>
      <c r="G23" s="1">
        <v>1188.6300000000001</v>
      </c>
      <c r="H23" s="1">
        <v>61</v>
      </c>
      <c r="I23" s="4">
        <f t="shared" si="0"/>
        <v>0.58004223947519584</v>
      </c>
      <c r="J23" s="5">
        <v>41.433900000000001</v>
      </c>
      <c r="K23" s="3">
        <v>9.2797957280409363E-2</v>
      </c>
      <c r="L23">
        <v>1.9673182602187846E-4</v>
      </c>
      <c r="M23" s="5">
        <v>50.049356000000003</v>
      </c>
      <c r="N23">
        <v>0.10572083578431361</v>
      </c>
      <c r="O23">
        <v>4.6444780000000003</v>
      </c>
      <c r="P23">
        <v>1.8992308823529428E-2</v>
      </c>
      <c r="Q23">
        <v>45.30616599999999</v>
      </c>
      <c r="R23">
        <v>-0.12471314460784293</v>
      </c>
    </row>
    <row r="24" spans="1:18" x14ac:dyDescent="0.3">
      <c r="A24" s="1">
        <v>214</v>
      </c>
      <c r="B24" s="1" t="s">
        <v>51</v>
      </c>
      <c r="C24" s="1">
        <v>126.757046987</v>
      </c>
      <c r="D24" s="4">
        <v>1.734116</v>
      </c>
      <c r="E24" s="1">
        <v>35.025315999999997</v>
      </c>
      <c r="F24" s="1">
        <v>20.646799999999999</v>
      </c>
      <c r="G24" s="1">
        <v>2397.15</v>
      </c>
      <c r="H24" s="1">
        <v>215</v>
      </c>
      <c r="I24" s="4">
        <f t="shared" si="0"/>
        <v>1.696158163277897</v>
      </c>
      <c r="J24" s="5">
        <v>15.0185</v>
      </c>
      <c r="K24" s="3">
        <v>3.5002515352218892E-3</v>
      </c>
      <c r="L24">
        <v>-1.0739079674067943E-4</v>
      </c>
      <c r="M24" s="5">
        <v>21.702725999999998</v>
      </c>
      <c r="N24">
        <v>7.6107556372548998E-2</v>
      </c>
      <c r="O24">
        <v>7.5965000000000005E-2</v>
      </c>
      <c r="P24">
        <v>-6.8371323529411727E-4</v>
      </c>
      <c r="Q24">
        <v>78.221309000000005</v>
      </c>
      <c r="R24">
        <v>-7.5423843137254504E-2</v>
      </c>
    </row>
    <row r="25" spans="1:18" x14ac:dyDescent="0.3">
      <c r="A25" s="1">
        <v>215</v>
      </c>
      <c r="B25" s="1" t="s">
        <v>52</v>
      </c>
      <c r="C25" s="1">
        <v>91.093001709099994</v>
      </c>
      <c r="D25" s="4">
        <v>1.6491610000000001</v>
      </c>
      <c r="E25" s="1">
        <v>4.5552010000000003</v>
      </c>
      <c r="F25" s="1">
        <v>7.8282999999999996</v>
      </c>
      <c r="G25" s="1">
        <v>97.02</v>
      </c>
      <c r="H25" s="1">
        <v>53</v>
      </c>
      <c r="I25" s="4">
        <f t="shared" si="0"/>
        <v>0.58182296121114008</v>
      </c>
      <c r="J25" s="5">
        <v>0</v>
      </c>
      <c r="K25" s="3">
        <v>7.9094517987024363E-4</v>
      </c>
      <c r="L25">
        <v>-4.4749071917981669E-5</v>
      </c>
      <c r="M25" s="5">
        <v>13.147561</v>
      </c>
      <c r="N25">
        <v>-0.45262731617647051</v>
      </c>
      <c r="O25">
        <v>1.0399E-2</v>
      </c>
      <c r="P25">
        <v>-1.6396372549019611E-3</v>
      </c>
      <c r="Q25">
        <v>86.842039999999997</v>
      </c>
      <c r="R25">
        <v>0.45426695343137258</v>
      </c>
    </row>
    <row r="26" spans="1:18" x14ac:dyDescent="0.3">
      <c r="A26" s="1">
        <v>216</v>
      </c>
      <c r="B26" s="1" t="s">
        <v>53</v>
      </c>
      <c r="C26" s="1">
        <v>324.93239726399997</v>
      </c>
      <c r="D26" s="4">
        <v>0.90102599999999999</v>
      </c>
      <c r="E26" s="1">
        <v>55.823439</v>
      </c>
      <c r="F26" s="1">
        <v>115.5686</v>
      </c>
      <c r="G26" s="1">
        <v>17017.740000000002</v>
      </c>
      <c r="H26" s="1">
        <v>157</v>
      </c>
      <c r="I26" s="4">
        <f t="shared" si="0"/>
        <v>0.48317742804956804</v>
      </c>
      <c r="J26" s="5">
        <v>1.4776</v>
      </c>
      <c r="K26" s="3">
        <v>7.9114441580241002E-2</v>
      </c>
      <c r="L26">
        <v>-2.0277330217151088E-3</v>
      </c>
      <c r="M26" s="5">
        <v>50.042999999999999</v>
      </c>
      <c r="N26">
        <v>0.43154624509803907</v>
      </c>
      <c r="O26">
        <v>3.9591240000000001</v>
      </c>
      <c r="P26">
        <v>-4.7786362745098038E-2</v>
      </c>
      <c r="Q26">
        <v>45.997875999999998</v>
      </c>
      <c r="R26">
        <v>-0.38375988235294123</v>
      </c>
    </row>
    <row r="27" spans="1:18" x14ac:dyDescent="0.3">
      <c r="A27" s="1">
        <v>217</v>
      </c>
      <c r="B27" s="1" t="s">
        <v>54</v>
      </c>
      <c r="C27" s="1">
        <v>1525.0023134800001</v>
      </c>
      <c r="D27" s="4">
        <v>0.427533</v>
      </c>
      <c r="E27" s="1">
        <v>17.335846</v>
      </c>
      <c r="F27" s="1">
        <v>10.7224</v>
      </c>
      <c r="G27" s="1">
        <v>4277.25</v>
      </c>
      <c r="H27" s="1">
        <v>2477</v>
      </c>
      <c r="I27" s="4">
        <f t="shared" si="0"/>
        <v>1.6242598310212235</v>
      </c>
      <c r="J27" s="5">
        <v>0</v>
      </c>
      <c r="K27" s="3">
        <v>1.4559423040212598E-3</v>
      </c>
      <c r="L27">
        <v>1.1628286058238766E-4</v>
      </c>
      <c r="M27" s="5">
        <v>22.860796000000001</v>
      </c>
      <c r="N27">
        <v>-4.1035487745098041E-2</v>
      </c>
      <c r="O27">
        <v>3.3284000000000001E-2</v>
      </c>
      <c r="P27">
        <v>2.1924901960784326E-3</v>
      </c>
      <c r="Q27">
        <v>77.105919999999998</v>
      </c>
      <c r="R27">
        <v>3.8842997549019612E-2</v>
      </c>
    </row>
    <row r="28" spans="1:18" x14ac:dyDescent="0.3">
      <c r="A28" s="1">
        <v>218</v>
      </c>
      <c r="B28" s="1" t="s">
        <v>55</v>
      </c>
      <c r="C28" s="1">
        <v>107.208588284</v>
      </c>
      <c r="D28" s="4">
        <v>1.052225</v>
      </c>
      <c r="E28" s="1">
        <v>19.00807</v>
      </c>
      <c r="F28" s="1">
        <v>23.1494</v>
      </c>
      <c r="G28" s="1">
        <v>1446.84</v>
      </c>
      <c r="H28" s="1">
        <v>88</v>
      </c>
      <c r="I28" s="4">
        <f t="shared" si="0"/>
        <v>0.82082976194858892</v>
      </c>
      <c r="J28" s="5">
        <v>0</v>
      </c>
      <c r="K28" s="3">
        <v>3.6829670136269217E-3</v>
      </c>
      <c r="L28">
        <v>3.4128437963009843E-4</v>
      </c>
      <c r="M28" s="5">
        <v>21.193781999999999</v>
      </c>
      <c r="N28">
        <v>6.4314749999999851E-2</v>
      </c>
      <c r="O28">
        <v>7.8056E-2</v>
      </c>
      <c r="P28">
        <v>7.7175196078431377E-3</v>
      </c>
      <c r="Q28">
        <v>78.728161999999998</v>
      </c>
      <c r="R28">
        <v>-7.2032269607842481E-2</v>
      </c>
    </row>
    <row r="29" spans="1:18" x14ac:dyDescent="0.3">
      <c r="A29" s="1">
        <v>219</v>
      </c>
      <c r="B29" s="1" t="s">
        <v>56</v>
      </c>
      <c r="C29" s="1">
        <v>438.76381938899999</v>
      </c>
      <c r="D29" s="4">
        <v>0.30593999999999999</v>
      </c>
      <c r="E29" s="1">
        <v>11.910307</v>
      </c>
      <c r="F29" s="1">
        <v>11.6349</v>
      </c>
      <c r="G29" s="1">
        <v>3331.17</v>
      </c>
      <c r="H29" s="1">
        <v>449</v>
      </c>
      <c r="I29" s="4">
        <f t="shared" si="0"/>
        <v>1.0233295913625111</v>
      </c>
      <c r="J29" s="5">
        <v>1.8529299999999999E-2</v>
      </c>
      <c r="K29" s="3">
        <v>3.4939127007225846E-3</v>
      </c>
      <c r="L29">
        <v>-2.5243490774438346E-4</v>
      </c>
      <c r="M29" s="5">
        <v>30.778673999999999</v>
      </c>
      <c r="N29">
        <v>-0.46254517892156877</v>
      </c>
      <c r="O29">
        <v>0.10753799999999999</v>
      </c>
      <c r="P29">
        <v>-1.1824950980392157E-2</v>
      </c>
      <c r="Q29">
        <v>69.113788</v>
      </c>
      <c r="R29">
        <v>0.47437012990196126</v>
      </c>
    </row>
    <row r="30" spans="1:18" x14ac:dyDescent="0.3">
      <c r="A30" s="1">
        <v>220</v>
      </c>
      <c r="B30" s="1" t="s">
        <v>57</v>
      </c>
      <c r="C30" s="1">
        <v>197.63350868800001</v>
      </c>
      <c r="D30" s="4">
        <v>0.29779800000000001</v>
      </c>
      <c r="E30" s="1">
        <v>0</v>
      </c>
      <c r="F30" s="1">
        <v>0</v>
      </c>
      <c r="G30" s="1">
        <v>0</v>
      </c>
      <c r="H30" s="1">
        <v>0</v>
      </c>
      <c r="I30" s="4">
        <f t="shared" si="0"/>
        <v>0</v>
      </c>
      <c r="J30" s="5">
        <v>0</v>
      </c>
      <c r="K30" s="3">
        <v>7.5683288722903141E-2</v>
      </c>
      <c r="L30">
        <v>1.4222406814751825E-3</v>
      </c>
      <c r="M30" s="5">
        <v>48.615685999999997</v>
      </c>
      <c r="N30">
        <v>0.12469791421568634</v>
      </c>
      <c r="O30">
        <v>3.679395</v>
      </c>
      <c r="P30">
        <v>7.5748365196078415E-2</v>
      </c>
      <c r="Q30">
        <v>47.704919000000004</v>
      </c>
      <c r="R30">
        <v>-0.20044627941176485</v>
      </c>
    </row>
    <row r="31" spans="1:18" x14ac:dyDescent="0.3">
      <c r="A31" s="1">
        <v>221</v>
      </c>
      <c r="B31" s="1" t="s">
        <v>58</v>
      </c>
      <c r="C31" s="1">
        <v>184.61928074100001</v>
      </c>
      <c r="D31" s="4">
        <v>0.49058800000000002</v>
      </c>
      <c r="E31" s="1">
        <v>71.427040000000005</v>
      </c>
      <c r="F31" s="1">
        <v>94.929900000000004</v>
      </c>
      <c r="G31" s="1">
        <v>12074.31</v>
      </c>
      <c r="H31" s="1">
        <v>139</v>
      </c>
      <c r="I31" s="4">
        <f t="shared" si="0"/>
        <v>0.75290077743830719</v>
      </c>
      <c r="J31" s="5">
        <v>0</v>
      </c>
      <c r="K31" s="3">
        <v>6.7840383840570145E-2</v>
      </c>
      <c r="L31">
        <v>2.6384713738756916E-3</v>
      </c>
      <c r="M31" s="5">
        <v>52.558487999999997</v>
      </c>
      <c r="N31">
        <v>6.2428872549017654E-3</v>
      </c>
      <c r="O31">
        <v>3.565588</v>
      </c>
      <c r="P31">
        <v>0.12979341176470591</v>
      </c>
      <c r="Q31">
        <v>43.875923999999998</v>
      </c>
      <c r="R31">
        <v>-0.13603629901960773</v>
      </c>
    </row>
    <row r="32" spans="1:18" x14ac:dyDescent="0.3">
      <c r="A32" s="1">
        <v>222</v>
      </c>
      <c r="B32" s="1" t="s">
        <v>59</v>
      </c>
      <c r="C32" s="1">
        <v>23.258617245300002</v>
      </c>
      <c r="D32" s="4">
        <v>0</v>
      </c>
      <c r="E32" s="1">
        <v>0</v>
      </c>
      <c r="F32" s="1">
        <v>0</v>
      </c>
      <c r="G32" s="1">
        <v>0</v>
      </c>
      <c r="H32" s="1">
        <v>0</v>
      </c>
      <c r="I32" s="4">
        <f t="shared" si="0"/>
        <v>0</v>
      </c>
      <c r="J32" s="5">
        <v>0</v>
      </c>
      <c r="K32" s="3">
        <v>6.487264172410967E-2</v>
      </c>
      <c r="L32">
        <v>5.0509707515702712E-4</v>
      </c>
      <c r="M32" s="5">
        <v>55.722487999999998</v>
      </c>
      <c r="N32">
        <v>-0.10785484803921566</v>
      </c>
      <c r="O32">
        <v>3.614865</v>
      </c>
      <c r="P32">
        <v>2.4162029411764704E-2</v>
      </c>
      <c r="Q32">
        <v>40.662647000000007</v>
      </c>
      <c r="R32">
        <v>8.3692818627450843E-2</v>
      </c>
    </row>
    <row r="33" spans="1:18" x14ac:dyDescent="0.3">
      <c r="A33" s="1">
        <v>223</v>
      </c>
      <c r="B33" s="1" t="s">
        <v>60</v>
      </c>
      <c r="C33" s="1">
        <v>178.554847696</v>
      </c>
      <c r="D33" s="4">
        <v>0.14709</v>
      </c>
      <c r="E33" s="1">
        <v>45.290602999999997</v>
      </c>
      <c r="F33" s="1">
        <v>30.767700000000001</v>
      </c>
      <c r="G33" s="1">
        <v>4035.6</v>
      </c>
      <c r="H33" s="1">
        <v>263</v>
      </c>
      <c r="I33" s="4">
        <f t="shared" si="0"/>
        <v>1.4729367664538169</v>
      </c>
      <c r="J33" s="5">
        <v>0</v>
      </c>
      <c r="K33" s="3">
        <v>9.0784492769406019E-2</v>
      </c>
      <c r="L33">
        <v>2.9079919330746292E-3</v>
      </c>
      <c r="M33" s="5">
        <v>52.037841</v>
      </c>
      <c r="N33">
        <v>0.25854952941176468</v>
      </c>
      <c r="O33">
        <v>4.7242290000000002</v>
      </c>
      <c r="P33">
        <v>0.15010797303921572</v>
      </c>
      <c r="Q33">
        <v>43.237930000000006</v>
      </c>
      <c r="R33">
        <v>-0.40865750245098059</v>
      </c>
    </row>
    <row r="34" spans="1:18" x14ac:dyDescent="0.3">
      <c r="A34" s="1">
        <v>224</v>
      </c>
      <c r="B34" s="1" t="s">
        <v>61</v>
      </c>
      <c r="C34" s="1">
        <v>162.28311257600001</v>
      </c>
      <c r="D34" s="4">
        <v>0.44117600000000001</v>
      </c>
      <c r="E34" s="1">
        <v>4</v>
      </c>
      <c r="F34" s="1">
        <v>8659.6200000000008</v>
      </c>
      <c r="G34" s="1">
        <v>151</v>
      </c>
      <c r="H34" s="1">
        <v>68</v>
      </c>
      <c r="I34" s="4">
        <f t="shared" si="0"/>
        <v>0.41902080210690079</v>
      </c>
      <c r="J34" s="5">
        <v>2.6035400000000002</v>
      </c>
      <c r="K34" s="3">
        <v>0</v>
      </c>
      <c r="L34">
        <v>2.8826571451887284E-4</v>
      </c>
      <c r="M34" s="5">
        <v>72.856499999999997</v>
      </c>
      <c r="N34">
        <v>0.96904215686274509</v>
      </c>
      <c r="O34">
        <v>0</v>
      </c>
      <c r="P34">
        <v>1.377836519607843E-2</v>
      </c>
      <c r="Q34">
        <v>27.143500000000003</v>
      </c>
      <c r="R34">
        <v>-0.9828205220588232</v>
      </c>
    </row>
    <row r="35" spans="1:18" x14ac:dyDescent="0.3">
      <c r="A35" s="1">
        <v>226</v>
      </c>
      <c r="B35" s="1" t="s">
        <v>62</v>
      </c>
      <c r="C35" s="1">
        <v>240.973005473</v>
      </c>
      <c r="D35" s="4">
        <v>0</v>
      </c>
      <c r="E35" s="1">
        <v>5.5550369999999996</v>
      </c>
      <c r="F35" s="1">
        <v>18.606200000000001</v>
      </c>
      <c r="G35" s="1">
        <v>1010.34</v>
      </c>
      <c r="H35" s="1">
        <v>72</v>
      </c>
      <c r="I35" s="4">
        <f t="shared" si="0"/>
        <v>0.29878865418420192</v>
      </c>
      <c r="J35" s="5">
        <v>0</v>
      </c>
      <c r="K35" s="3">
        <v>5.7511236105211867E-2</v>
      </c>
      <c r="L35">
        <v>2.813873760854768E-4</v>
      </c>
      <c r="M35" s="5">
        <v>49.686256</v>
      </c>
      <c r="N35">
        <v>0.22019580392156862</v>
      </c>
      <c r="O35">
        <v>2.8575179999999998</v>
      </c>
      <c r="P35">
        <v>2.9513149509803927E-2</v>
      </c>
      <c r="Q35">
        <v>47.456226000000001</v>
      </c>
      <c r="R35">
        <v>-0.2497089534313725</v>
      </c>
    </row>
    <row r="36" spans="1:18" x14ac:dyDescent="0.3">
      <c r="A36" s="1">
        <v>227</v>
      </c>
      <c r="B36" s="1" t="s">
        <v>63</v>
      </c>
      <c r="C36" s="1">
        <v>632.94546924400004</v>
      </c>
      <c r="D36" s="4">
        <v>0.26312999999999998</v>
      </c>
      <c r="E36" s="1">
        <v>85.820661999999999</v>
      </c>
      <c r="F36" s="1">
        <v>671.15</v>
      </c>
      <c r="G36" s="1">
        <v>54106.74</v>
      </c>
      <c r="H36" s="1">
        <v>81</v>
      </c>
      <c r="I36" s="4">
        <f t="shared" si="0"/>
        <v>0.12797310974790241</v>
      </c>
      <c r="J36" s="5">
        <v>0</v>
      </c>
      <c r="K36" s="3">
        <v>0.15182276880979834</v>
      </c>
      <c r="L36">
        <v>-1.0915840716429627E-3</v>
      </c>
      <c r="M36" s="5">
        <v>56.660229999999999</v>
      </c>
      <c r="N36">
        <v>7.2581580882352933E-2</v>
      </c>
      <c r="O36">
        <v>8.6023130000000005</v>
      </c>
      <c r="P36">
        <v>-4.3991955882352919E-2</v>
      </c>
      <c r="Q36">
        <v>34.737457000000006</v>
      </c>
      <c r="R36">
        <v>-2.8589624999999681E-2</v>
      </c>
    </row>
    <row r="37" spans="1:18" x14ac:dyDescent="0.3">
      <c r="A37" s="1">
        <v>228</v>
      </c>
      <c r="B37" s="1" t="s">
        <v>64</v>
      </c>
      <c r="C37" s="1">
        <v>1020.22878402</v>
      </c>
      <c r="D37" s="4">
        <v>3.0449630000000001</v>
      </c>
      <c r="E37" s="1">
        <v>74.012973000000002</v>
      </c>
      <c r="F37" s="1">
        <v>328.17829999999998</v>
      </c>
      <c r="G37" s="1">
        <v>68570.37</v>
      </c>
      <c r="H37" s="1">
        <v>230</v>
      </c>
      <c r="I37" s="4">
        <f t="shared" si="0"/>
        <v>0.2254396304069492</v>
      </c>
      <c r="J37" s="5">
        <v>74.469899999999996</v>
      </c>
      <c r="K37" s="3">
        <v>9.9204332464617795E-2</v>
      </c>
      <c r="L37">
        <v>3.9168883376000679E-4</v>
      </c>
      <c r="M37" s="5">
        <v>49.191400000000002</v>
      </c>
      <c r="N37">
        <v>0.26568458823529406</v>
      </c>
      <c r="O37">
        <v>4.88</v>
      </c>
      <c r="P37">
        <v>4.6231438725490188E-2</v>
      </c>
      <c r="Q37">
        <v>45.928600000000003</v>
      </c>
      <c r="R37">
        <v>-0.31191602696078441</v>
      </c>
    </row>
    <row r="38" spans="1:18" x14ac:dyDescent="0.3">
      <c r="A38" s="1">
        <v>229</v>
      </c>
      <c r="B38" s="1" t="s">
        <v>65</v>
      </c>
      <c r="C38" s="1">
        <v>802.56226952400004</v>
      </c>
      <c r="D38" s="4">
        <v>1.1054250000000001</v>
      </c>
      <c r="E38" s="1">
        <v>79.747928000000002</v>
      </c>
      <c r="F38" s="1">
        <v>576.33889999999997</v>
      </c>
      <c r="G38" s="1">
        <v>63112.59</v>
      </c>
      <c r="H38" s="1">
        <v>111</v>
      </c>
      <c r="I38" s="4">
        <f t="shared" si="0"/>
        <v>0.13830702515561083</v>
      </c>
      <c r="J38" s="5">
        <v>86.891099999999994</v>
      </c>
      <c r="K38" s="3">
        <v>6.2835412093587117E-2</v>
      </c>
      <c r="L38">
        <v>-6.9978222298965707E-5</v>
      </c>
      <c r="M38" s="5">
        <v>40.412227999999999</v>
      </c>
      <c r="N38">
        <v>0.46086802450980402</v>
      </c>
      <c r="O38">
        <v>2.5393189999999999</v>
      </c>
      <c r="P38">
        <v>3.0499409313725474E-2</v>
      </c>
      <c r="Q38">
        <v>57.048452999999995</v>
      </c>
      <c r="R38">
        <v>-0.49136743382352932</v>
      </c>
    </row>
    <row r="39" spans="1:18" x14ac:dyDescent="0.3">
      <c r="A39" s="1">
        <v>230</v>
      </c>
      <c r="B39" s="1" t="s">
        <v>66</v>
      </c>
      <c r="C39" s="1">
        <v>44.383453219899998</v>
      </c>
      <c r="D39" s="4">
        <v>6.6913E-2</v>
      </c>
      <c r="E39" s="1">
        <v>0</v>
      </c>
      <c r="F39" s="1">
        <v>0</v>
      </c>
      <c r="G39" s="1">
        <v>0</v>
      </c>
      <c r="H39" s="1">
        <v>0</v>
      </c>
      <c r="I39" s="4">
        <f t="shared" si="0"/>
        <v>0</v>
      </c>
      <c r="J39" s="5">
        <v>0</v>
      </c>
      <c r="K39" s="3">
        <v>6.8787229900720264E-4</v>
      </c>
      <c r="L39">
        <v>4.8149125443718106E-5</v>
      </c>
      <c r="M39" s="5">
        <v>25.684999999999999</v>
      </c>
      <c r="N39">
        <v>-0.48291666666666672</v>
      </c>
      <c r="O39">
        <v>1.7668E-2</v>
      </c>
      <c r="P39">
        <v>4.4169607843137158E-4</v>
      </c>
      <c r="Q39">
        <v>74.297331999999997</v>
      </c>
      <c r="R39">
        <v>0.48247497058823491</v>
      </c>
    </row>
    <row r="40" spans="1:18" x14ac:dyDescent="0.3">
      <c r="A40" s="1">
        <v>231</v>
      </c>
      <c r="B40" s="1" t="s">
        <v>67</v>
      </c>
      <c r="C40" s="1">
        <v>272.75625019900002</v>
      </c>
      <c r="D40" s="4">
        <v>4.38795</v>
      </c>
      <c r="E40" s="1">
        <v>15.926805999999999</v>
      </c>
      <c r="F40" s="1">
        <v>11.1235</v>
      </c>
      <c r="G40" s="1">
        <v>789.93</v>
      </c>
      <c r="H40" s="1">
        <v>390</v>
      </c>
      <c r="I40" s="4">
        <f t="shared" si="0"/>
        <v>1.4298480775984426</v>
      </c>
      <c r="J40" s="5">
        <v>0</v>
      </c>
      <c r="K40" s="3">
        <v>2.6412562348288853E-3</v>
      </c>
      <c r="L40">
        <v>-2.3620686447379127E-5</v>
      </c>
      <c r="M40" s="5">
        <v>13.222496</v>
      </c>
      <c r="N40">
        <v>0.17333340931372543</v>
      </c>
      <c r="O40">
        <v>3.4923999999999997E-2</v>
      </c>
      <c r="P40">
        <v>1.3409068627450956E-4</v>
      </c>
      <c r="Q40">
        <v>86.742580000000004</v>
      </c>
      <c r="R40">
        <v>-0.17346749999999936</v>
      </c>
    </row>
    <row r="41" spans="1:18" x14ac:dyDescent="0.3">
      <c r="A41" s="1">
        <v>232</v>
      </c>
      <c r="B41" s="1" t="s">
        <v>68</v>
      </c>
      <c r="C41" s="1">
        <v>532.11754916500001</v>
      </c>
      <c r="D41" s="4">
        <v>7.7759999999999999E-3</v>
      </c>
      <c r="E41" s="1">
        <v>3.3641999999999998E-2</v>
      </c>
      <c r="F41" s="1">
        <v>2.5586000000000002</v>
      </c>
      <c r="G41" s="1">
        <v>5.67</v>
      </c>
      <c r="H41" s="1">
        <v>7</v>
      </c>
      <c r="I41" s="4">
        <f t="shared" si="0"/>
        <v>1.3154988049133908E-2</v>
      </c>
      <c r="J41" s="5">
        <v>0</v>
      </c>
      <c r="K41" s="3">
        <v>6.452218447338226E-2</v>
      </c>
      <c r="L41">
        <v>1.7742833875545772E-3</v>
      </c>
      <c r="M41" s="5">
        <v>56.014671999999997</v>
      </c>
      <c r="N41">
        <v>7.1923774509803666E-3</v>
      </c>
      <c r="O41">
        <v>3.6141890000000001</v>
      </c>
      <c r="P41">
        <v>0.1008659656862745</v>
      </c>
      <c r="Q41">
        <v>40.371139000000007</v>
      </c>
      <c r="R41">
        <v>-0.10805834313725458</v>
      </c>
    </row>
    <row r="42" spans="1:18" x14ac:dyDescent="0.3">
      <c r="A42" s="1">
        <v>233</v>
      </c>
      <c r="B42" s="1" t="s">
        <v>69</v>
      </c>
      <c r="C42" s="1">
        <v>138.727565709</v>
      </c>
      <c r="D42" s="4">
        <v>0</v>
      </c>
      <c r="E42" s="1">
        <v>0</v>
      </c>
      <c r="F42" s="1">
        <v>0</v>
      </c>
      <c r="G42" s="1">
        <v>0</v>
      </c>
      <c r="H42" s="1">
        <v>0</v>
      </c>
      <c r="I42" s="4">
        <f t="shared" si="0"/>
        <v>0</v>
      </c>
      <c r="J42" s="5">
        <v>0</v>
      </c>
      <c r="K42" s="3">
        <v>6.8135660982256291E-2</v>
      </c>
      <c r="L42">
        <v>-2.2431451148893769E-4</v>
      </c>
      <c r="M42" s="5">
        <v>63.587539</v>
      </c>
      <c r="N42">
        <v>-0.14480114705882338</v>
      </c>
      <c r="O42">
        <v>4.332579</v>
      </c>
      <c r="P42">
        <v>-4.7938529411764757E-3</v>
      </c>
      <c r="Q42">
        <v>32.079882000000005</v>
      </c>
      <c r="R42">
        <v>0.14959499999999981</v>
      </c>
    </row>
    <row r="43" spans="1:18" x14ac:dyDescent="0.3">
      <c r="A43" s="1">
        <v>234</v>
      </c>
      <c r="B43" s="1" t="s">
        <v>70</v>
      </c>
      <c r="C43" s="1">
        <v>194.47425639799999</v>
      </c>
      <c r="D43" s="4">
        <v>0.613375</v>
      </c>
      <c r="E43" s="1">
        <v>1.175867</v>
      </c>
      <c r="F43" s="1">
        <v>5.58</v>
      </c>
      <c r="G43" s="1">
        <v>43.11</v>
      </c>
      <c r="H43" s="1">
        <v>41</v>
      </c>
      <c r="I43" s="4">
        <f t="shared" si="0"/>
        <v>0.21082481948711876</v>
      </c>
      <c r="J43" s="5">
        <v>0</v>
      </c>
      <c r="K43" s="3">
        <v>0.17876440024650211</v>
      </c>
      <c r="L43">
        <v>-1.6408167920340395E-3</v>
      </c>
      <c r="M43" s="5">
        <v>59.962167999999998</v>
      </c>
      <c r="N43">
        <v>0.24607231617647057</v>
      </c>
      <c r="O43">
        <v>10.719101</v>
      </c>
      <c r="P43">
        <v>-3.971729166666664E-2</v>
      </c>
      <c r="Q43">
        <v>29.318731000000007</v>
      </c>
      <c r="R43">
        <v>-0.20635502450980373</v>
      </c>
    </row>
    <row r="44" spans="1:18" x14ac:dyDescent="0.3">
      <c r="A44" s="1">
        <v>236</v>
      </c>
      <c r="B44" s="1" t="s">
        <v>71</v>
      </c>
      <c r="C44" s="1">
        <v>44.199579047699999</v>
      </c>
      <c r="D44" s="4">
        <v>0</v>
      </c>
      <c r="E44" s="1">
        <v>49.987794000000001</v>
      </c>
      <c r="F44" s="1">
        <v>28.720500000000001</v>
      </c>
      <c r="G44" s="1">
        <v>1260.3599999999999</v>
      </c>
      <c r="H44" s="1">
        <v>77</v>
      </c>
      <c r="I44" s="4">
        <f t="shared" si="0"/>
        <v>1.742098039370509</v>
      </c>
      <c r="J44" s="5">
        <v>97.375399999999999</v>
      </c>
      <c r="K44" s="3">
        <v>8.0779850297720543E-2</v>
      </c>
      <c r="L44">
        <v>2.3347094444993656E-3</v>
      </c>
      <c r="M44" s="5">
        <v>60.427135999999997</v>
      </c>
      <c r="N44">
        <v>0.47686964460784315</v>
      </c>
      <c r="O44">
        <v>4.8812949999999997</v>
      </c>
      <c r="P44">
        <v>0.16592611029411763</v>
      </c>
      <c r="Q44">
        <v>34.691569000000008</v>
      </c>
      <c r="R44">
        <v>-0.6427957549019605</v>
      </c>
    </row>
    <row r="45" spans="1:18" x14ac:dyDescent="0.3">
      <c r="A45" s="1">
        <v>237</v>
      </c>
      <c r="B45" s="1" t="s">
        <v>87</v>
      </c>
      <c r="C45" s="11">
        <v>489.1</v>
      </c>
      <c r="D45" s="4">
        <v>1</v>
      </c>
      <c r="E45" s="1">
        <v>17</v>
      </c>
      <c r="F45" s="1">
        <v>11.527100000000001</v>
      </c>
      <c r="G45" s="1">
        <v>1281.71</v>
      </c>
      <c r="H45" s="1">
        <v>723</v>
      </c>
      <c r="I45" s="12">
        <f t="shared" si="0"/>
        <v>1.4782253117971784</v>
      </c>
      <c r="J45" s="10">
        <v>100</v>
      </c>
      <c r="K45">
        <v>8.2867065337763002E-2</v>
      </c>
      <c r="L45">
        <v>2.4611244196813856E-4</v>
      </c>
      <c r="M45" s="5">
        <v>56.4375</v>
      </c>
      <c r="N45">
        <v>0.23945294117647065</v>
      </c>
      <c r="O45">
        <v>4.6768099999999997</v>
      </c>
      <c r="P45">
        <v>3.6884485294117635E-2</v>
      </c>
      <c r="Q45">
        <v>38.885689999999997</v>
      </c>
      <c r="R45">
        <v>-0.27633742647058851</v>
      </c>
    </row>
  </sheetData>
  <sortState xmlns:xlrd2="http://schemas.microsoft.com/office/spreadsheetml/2017/richdata2" ref="A2:N44">
    <sortCondition ref="A2:A44"/>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2FD98-9F89-4D77-81B1-1AEBD89408BF}">
  <dimension ref="A1:Q45"/>
  <sheetViews>
    <sheetView topLeftCell="L1" workbookViewId="0">
      <selection activeCell="Q1" sqref="Q1:Q1048576"/>
    </sheetView>
  </sheetViews>
  <sheetFormatPr defaultRowHeight="14.4" x14ac:dyDescent="0.3"/>
  <cols>
    <col min="1" max="1" width="4" style="1" bestFit="1" customWidth="1"/>
    <col min="2" max="2" width="27.109375" style="1" customWidth="1"/>
    <col min="3" max="3" width="10.88671875" bestFit="1" customWidth="1"/>
    <col min="4" max="4" width="8.109375" bestFit="1" customWidth="1"/>
    <col min="5" max="5" width="14" bestFit="1" customWidth="1"/>
    <col min="6" max="6" width="7.88671875" bestFit="1" customWidth="1"/>
    <col min="7" max="7" width="7.77734375" bestFit="1" customWidth="1"/>
    <col min="8" max="8" width="12.88671875" bestFit="1" customWidth="1"/>
    <col min="9" max="9" width="9.6640625" bestFit="1" customWidth="1"/>
    <col min="10" max="10" width="14.109375" bestFit="1" customWidth="1"/>
    <col min="11" max="11" width="15.5546875" bestFit="1" customWidth="1"/>
    <col min="12" max="12" width="13.44140625" bestFit="1" customWidth="1"/>
    <col min="13" max="13" width="15.109375" bestFit="1" customWidth="1"/>
    <col min="14" max="14" width="13.21875" bestFit="1" customWidth="1"/>
    <col min="15" max="15" width="14.88671875" bestFit="1" customWidth="1"/>
    <col min="16" max="16" width="11.77734375" bestFit="1" customWidth="1"/>
    <col min="17" max="17" width="13.5546875" bestFit="1" customWidth="1"/>
  </cols>
  <sheetData>
    <row r="1" spans="1:17" x14ac:dyDescent="0.3">
      <c r="A1" s="1" t="s">
        <v>0</v>
      </c>
      <c r="B1" s="1" t="s">
        <v>1</v>
      </c>
      <c r="C1" s="8" t="s">
        <v>74</v>
      </c>
      <c r="D1" s="1" t="s">
        <v>36</v>
      </c>
      <c r="E1" s="8" t="s">
        <v>75</v>
      </c>
      <c r="F1" s="8" t="s">
        <v>76</v>
      </c>
      <c r="G1" s="8" t="s">
        <v>77</v>
      </c>
      <c r="H1" s="8" t="s">
        <v>78</v>
      </c>
      <c r="I1" s="9" t="s">
        <v>72</v>
      </c>
      <c r="J1" t="s">
        <v>86</v>
      </c>
      <c r="K1" s="49" t="s">
        <v>85</v>
      </c>
      <c r="L1" s="5" t="s">
        <v>82</v>
      </c>
      <c r="M1" s="49" t="s">
        <v>83</v>
      </c>
      <c r="N1" t="s">
        <v>81</v>
      </c>
      <c r="O1" s="49" t="s">
        <v>84</v>
      </c>
      <c r="P1" t="s">
        <v>79</v>
      </c>
      <c r="Q1" s="49" t="s">
        <v>80</v>
      </c>
    </row>
    <row r="2" spans="1:17" x14ac:dyDescent="0.3">
      <c r="A2" s="1">
        <v>101</v>
      </c>
      <c r="B2" s="1" t="s">
        <v>215</v>
      </c>
      <c r="C2" s="3">
        <f>100/(MAX(MainData!D:D)-MIN(MainData!D:D))*(MainData!D2-MIN(MainData!D:D))</f>
        <v>0.10159351926416149</v>
      </c>
      <c r="D2" s="3">
        <f>100/(MAX(MainData!E:E)-MIN(MainData!E:E))*(MainData!E2-MIN(MainData!E:E))</f>
        <v>7.3801539073753446</v>
      </c>
      <c r="E2" s="3">
        <f>100/(MAX(MainData!F:F)-MIN(MainData!F:F))*(MainData!F2-MIN(MainData!F:F))</f>
        <v>8.9391913271021112E-2</v>
      </c>
      <c r="F2" s="3">
        <f>100/(MAX(MainData!G:G)-MIN(MainData!G:G))*(MainData!G2-MIN(MainData!G:G))</f>
        <v>0.67293141566149284</v>
      </c>
      <c r="G2" s="3">
        <f>100/(MAX(MainData!H:H)-MIN(MainData!H:H))*(MainData!H2-MIN(MainData!H:H))</f>
        <v>14.291481631005247</v>
      </c>
      <c r="H2" s="3">
        <f>100/(MAX(MainData!I:I)-MIN(MainData!I:I))*(MainData!I2-MIN(MainData!I:I))</f>
        <v>46.684120417510407</v>
      </c>
      <c r="I2" s="3">
        <f>100/(MAX(MainData!J:J)-MIN(MainData!J:J))*(MainData!J2-MIN(MainData!J:J))</f>
        <v>0</v>
      </c>
      <c r="J2" s="3">
        <f>100/(MAX(MainData!K:K)-MIN(MainData!K:K))*(MainData!K2-MIN(MainData!K:K))</f>
        <v>3.8415939948493976</v>
      </c>
      <c r="K2" s="3">
        <v>13.385534748473077</v>
      </c>
      <c r="L2" s="3">
        <f>100/(MAX(MainData!M:M)-MIN(MainData!M:M))*(MainData!M2-MIN(MainData!M:M))</f>
        <v>10.611853277111488</v>
      </c>
      <c r="M2" s="3">
        <v>22.960329318277672</v>
      </c>
      <c r="N2" s="3">
        <f>100/(MAX(MainData!O:O)-MIN(MainData!O:O))*(MainData!O2-MIN(MainData!O:O))</f>
        <v>1.2482669955250911</v>
      </c>
      <c r="O2" s="3">
        <v>5.4668055721058124</v>
      </c>
      <c r="P2" s="3">
        <f>100/(MAX(MainData!Q:Q)-MIN(MainData!Q:Q))*(MainData!Q2-MIN(MainData!Q:Q))</f>
        <v>89.179586301440551</v>
      </c>
      <c r="Q2" s="3">
        <v>-22.42299610782878</v>
      </c>
    </row>
    <row r="3" spans="1:17" x14ac:dyDescent="0.3">
      <c r="A3" s="1">
        <v>105</v>
      </c>
      <c r="B3" s="1" t="s">
        <v>216</v>
      </c>
      <c r="C3" s="3">
        <f>100/(MAX(MainData!D:D)-MIN(MainData!D:D))*(MainData!D3-MIN(MainData!D:D))</f>
        <v>0</v>
      </c>
      <c r="D3" s="3">
        <f>100/(MAX(MainData!E:E)-MIN(MainData!E:E))*(MainData!E3-MIN(MainData!E:E))</f>
        <v>13.627559245255709</v>
      </c>
      <c r="E3" s="3">
        <f>100/(MAX(MainData!F:F)-MIN(MainData!F:F))*(MainData!F3-MIN(MainData!F:F))</f>
        <v>0.54492460408193422</v>
      </c>
      <c r="F3" s="3">
        <f>100/(MAX(MainData!G:G)-MIN(MainData!G:G))*(MainData!G3-MIN(MainData!G:G))</f>
        <v>1.1936809647390769</v>
      </c>
      <c r="G3" s="3">
        <f>100/(MAX(MainData!H:H)-MIN(MainData!H:H))*(MainData!H3-MIN(MainData!H:H))</f>
        <v>2.9471134436818729</v>
      </c>
      <c r="H3" s="3">
        <f>100/(MAX(MainData!I:I)-MIN(MainData!I:I))*(MainData!I3-MIN(MainData!I:I))</f>
        <v>14.081688038241051</v>
      </c>
      <c r="I3" s="3">
        <f>100/(MAX(MainData!J:J)-MIN(MainData!J:J))*(MainData!J3-MIN(MainData!J:J))</f>
        <v>0</v>
      </c>
      <c r="J3" s="3">
        <f>100/(MAX(MainData!K:K)-MIN(MainData!K:K))*(MainData!K3-MIN(MainData!K:K))</f>
        <v>30.066853790107643</v>
      </c>
      <c r="K3" s="3">
        <v>59.066891712441986</v>
      </c>
      <c r="L3" s="3">
        <f>100/(MAX(MainData!M:M)-MIN(MainData!M:M))*(MainData!M3-MIN(MainData!M:M))</f>
        <v>44.729111666177822</v>
      </c>
      <c r="M3" s="3">
        <v>83.366857295090142</v>
      </c>
      <c r="N3" s="3">
        <f>100/(MAX(MainData!O:O)-MIN(MainData!O:O))*(MainData!O3-MIN(MainData!O:O))</f>
        <v>19.984427798562585</v>
      </c>
      <c r="O3" s="3">
        <v>56.355429765254165</v>
      </c>
      <c r="P3" s="3">
        <f>100/(MAX(MainData!Q:Q)-MIN(MainData!Q:Q))*(MainData!Q3-MIN(MainData!Q:Q))</f>
        <v>51.692235689516032</v>
      </c>
      <c r="Q3" s="3">
        <v>-86.210020253393921</v>
      </c>
    </row>
    <row r="4" spans="1:17" x14ac:dyDescent="0.3">
      <c r="A4" s="1">
        <v>106</v>
      </c>
      <c r="B4" s="1" t="s">
        <v>217</v>
      </c>
      <c r="C4" s="3">
        <f>100/(MAX(MainData!D:D)-MIN(MainData!D:D))*(MainData!D4-MIN(MainData!D:D))</f>
        <v>1.5545826316263058E-2</v>
      </c>
      <c r="D4" s="3">
        <f>100/(MAX(MainData!E:E)-MIN(MainData!E:E))*(MainData!E4-MIN(MainData!E:E))</f>
        <v>58.211228213773964</v>
      </c>
      <c r="E4" s="3">
        <f>100/(MAX(MainData!F:F)-MIN(MainData!F:F))*(MainData!F4-MIN(MainData!F:F))</f>
        <v>2.5124543571195961</v>
      </c>
      <c r="F4" s="3">
        <f>100/(MAX(MainData!G:G)-MIN(MainData!G:G))*(MainData!G4-MIN(MainData!G:G))</f>
        <v>35.439156436979758</v>
      </c>
      <c r="G4" s="3">
        <f>100/(MAX(MainData!H:H)-MIN(MainData!H:H))*(MainData!H4-MIN(MainData!H:H))</f>
        <v>12.474767864352039</v>
      </c>
      <c r="H4" s="3">
        <f>100/(MAX(MainData!I:I)-MIN(MainData!I:I))*(MainData!I4-MIN(MainData!I:I))</f>
        <v>13.056824664353043</v>
      </c>
      <c r="I4" s="3">
        <f>100/(MAX(MainData!J:J)-MIN(MainData!J:J))*(MainData!J4-MIN(MainData!J:J))</f>
        <v>0</v>
      </c>
      <c r="J4" s="3">
        <f>100/(MAX(MainData!K:K)-MIN(MainData!K:K))*(MainData!K4-MIN(MainData!K:K))</f>
        <v>20.879919041689597</v>
      </c>
      <c r="K4" s="3">
        <v>19.645143931270198</v>
      </c>
      <c r="L4" s="3">
        <f>100/(MAX(MainData!M:M)-MIN(MainData!M:M))*(MainData!M4-MIN(MainData!M:M))</f>
        <v>47.776186409877418</v>
      </c>
      <c r="M4" s="3">
        <v>100</v>
      </c>
      <c r="N4" s="3">
        <f>100/(MAX(MainData!O:O)-MIN(MainData!O:O))*(MainData!O4-MIN(MainData!O:O))</f>
        <v>14.511720712399296</v>
      </c>
      <c r="O4" s="3">
        <v>41.630120825249811</v>
      </c>
      <c r="P4" s="3">
        <f>100/(MAX(MainData!Q:Q)-MIN(MainData!Q:Q))*(MainData!Q4-MIN(MainData!Q:Q))</f>
        <v>49.627275641916874</v>
      </c>
      <c r="Q4" s="3">
        <v>-100</v>
      </c>
    </row>
    <row r="5" spans="1:17" x14ac:dyDescent="0.3">
      <c r="A5" s="1">
        <v>107</v>
      </c>
      <c r="B5" s="1" t="s">
        <v>37</v>
      </c>
      <c r="C5" s="3">
        <f>100/(MAX(MainData!D:D)-MIN(MainData!D:D))*(MainData!D5-MIN(MainData!D:D))</f>
        <v>36.764561446062473</v>
      </c>
      <c r="D5" s="3">
        <f>100/(MAX(MainData!E:E)-MIN(MainData!E:E))*(MainData!E5-MIN(MainData!E:E))</f>
        <v>80.381685248655288</v>
      </c>
      <c r="E5" s="3">
        <f>100/(MAX(MainData!F:F)-MIN(MainData!F:F))*(MainData!F5-MIN(MainData!F:F))</f>
        <v>4.9915077104999988</v>
      </c>
      <c r="F5" s="3">
        <f>100/(MAX(MainData!G:G)-MIN(MainData!G:G))*(MainData!G5-MIN(MainData!G:G))</f>
        <v>75.625063171845923</v>
      </c>
      <c r="G5" s="3">
        <f>100/(MAX(MainData!H:H)-MIN(MainData!H:H))*(MainData!H5-MIN(MainData!H:H))</f>
        <v>9.2450545014129997</v>
      </c>
      <c r="H5" s="3">
        <f>100/(MAX(MainData!I:I)-MIN(MainData!I:I))*(MainData!I5-MIN(MainData!I:I))</f>
        <v>9.1076736872557635</v>
      </c>
      <c r="I5" s="3">
        <f>100/(MAX(MainData!J:J)-MIN(MainData!J:J))*(MainData!J5-MIN(MainData!J:J))</f>
        <v>56.349499999999999</v>
      </c>
      <c r="J5" s="3">
        <f>100/(MAX(MainData!K:K)-MIN(MainData!K:K))*(MainData!K5-MIN(MainData!K:K))</f>
        <v>10.192840983060604</v>
      </c>
      <c r="K5" s="3">
        <v>9.890389208540995</v>
      </c>
      <c r="L5" s="3">
        <f>100/(MAX(MainData!M:M)-MIN(MainData!M:M))*(MainData!M5-MIN(MainData!M:M))</f>
        <v>33.816293402902375</v>
      </c>
      <c r="M5" s="3">
        <v>60.448091191173511</v>
      </c>
      <c r="N5" s="3">
        <f>100/(MAX(MainData!O:O)-MIN(MainData!O:O))*(MainData!O5-MIN(MainData!O:O))</f>
        <v>5.6672103378818797</v>
      </c>
      <c r="O5" s="3">
        <v>14.712784170570373</v>
      </c>
      <c r="P5" s="3">
        <f>100/(MAX(MainData!Q:Q)-MIN(MainData!Q:Q))*(MainData!Q5-MIN(MainData!Q:Q))</f>
        <v>65.177665986471368</v>
      </c>
      <c r="Q5" s="3">
        <v>-59.075497344570159</v>
      </c>
    </row>
    <row r="6" spans="1:17" x14ac:dyDescent="0.3">
      <c r="A6" s="1">
        <v>108</v>
      </c>
      <c r="B6" s="1" t="s">
        <v>218</v>
      </c>
      <c r="C6" s="3">
        <f>100/(MAX(MainData!D:D)-MIN(MainData!D:D))*(MainData!D6-MIN(MainData!D:D))</f>
        <v>0</v>
      </c>
      <c r="D6" s="3">
        <f>100/(MAX(MainData!E:E)-MIN(MainData!E:E))*(MainData!E6-MIN(MainData!E:E))</f>
        <v>55.02609384868839</v>
      </c>
      <c r="E6" s="3">
        <f>100/(MAX(MainData!F:F)-MIN(MainData!F:F))*(MainData!F6-MIN(MainData!F:F))</f>
        <v>4.4684547358891029</v>
      </c>
      <c r="F6" s="3">
        <f>100/(MAX(MainData!G:G)-MIN(MainData!G:G))*(MainData!G6-MIN(MainData!G:G))</f>
        <v>7.108202873091142</v>
      </c>
      <c r="G6" s="3">
        <f>100/(MAX(MainData!H:H)-MIN(MainData!H:H))*(MainData!H6-MIN(MainData!H:H))</f>
        <v>1.9378280177634233</v>
      </c>
      <c r="H6" s="3">
        <f>100/(MAX(MainData!I:I)-MIN(MainData!I:I))*(MainData!I6-MIN(MainData!I:I))</f>
        <v>6.9544840095345366</v>
      </c>
      <c r="I6" s="3">
        <f>100/(MAX(MainData!J:J)-MIN(MainData!J:J))*(MainData!J6-MIN(MainData!J:J))</f>
        <v>0</v>
      </c>
      <c r="J6" s="3">
        <f>100/(MAX(MainData!K:K)-MIN(MainData!K:K))*(MainData!K6-MIN(MainData!K:K))</f>
        <v>18.326931951762514</v>
      </c>
      <c r="K6" s="3">
        <v>45.396311983305836</v>
      </c>
      <c r="L6" s="3">
        <f>100/(MAX(MainData!M:M)-MIN(MainData!M:M))*(MainData!M6-MIN(MainData!M:M))</f>
        <v>21.700298509742403</v>
      </c>
      <c r="M6" s="3">
        <v>55.751419444624553</v>
      </c>
      <c r="N6" s="3">
        <f>100/(MAX(MainData!O:O)-MIN(MainData!O:O))*(MainData!O6-MIN(MainData!O:O))</f>
        <v>7.9786448509068064</v>
      </c>
      <c r="O6" s="3">
        <v>35.513418719497658</v>
      </c>
      <c r="P6" s="3">
        <f>100/(MAX(MainData!Q:Q)-MIN(MainData!Q:Q))*(MainData!Q6-MIN(MainData!Q:Q))</f>
        <v>76.880744487218621</v>
      </c>
      <c r="Q6" s="3">
        <v>-57.367255578903567</v>
      </c>
    </row>
    <row r="7" spans="1:17" x14ac:dyDescent="0.3">
      <c r="A7" s="1">
        <v>109</v>
      </c>
      <c r="B7" s="1" t="s">
        <v>38</v>
      </c>
      <c r="C7" s="3">
        <f>100/(MAX(MainData!D:D)-MIN(MainData!D:D))*(MainData!D7-MIN(MainData!D:D))</f>
        <v>2.3433016740692945</v>
      </c>
      <c r="D7" s="3">
        <f>100/(MAX(MainData!E:E)-MIN(MainData!E:E))*(MainData!E7-MIN(MainData!E:E))</f>
        <v>26.000281220240847</v>
      </c>
      <c r="E7" s="3">
        <f>100/(MAX(MainData!F:F)-MIN(MainData!F:F))*(MainData!F7-MIN(MainData!F:F))</f>
        <v>0.16309491640510781</v>
      </c>
      <c r="F7" s="3">
        <f>100/(MAX(MainData!G:G)-MIN(MainData!G:G))*(MainData!G7-MIN(MainData!G:G))</f>
        <v>0.87992153166991471</v>
      </c>
      <c r="G7" s="3">
        <f>100/(MAX(MainData!H:H)-MIN(MainData!H:H))*(MainData!H7-MIN(MainData!H:H))</f>
        <v>48.203471941865153</v>
      </c>
      <c r="H7" s="3">
        <f>100/(MAX(MainData!I:I)-MIN(MainData!I:I))*(MainData!I7-MIN(MainData!I:I))</f>
        <v>90.137989297484751</v>
      </c>
      <c r="I7" s="3">
        <f>100/(MAX(MainData!J:J)-MIN(MainData!J:J))*(MainData!J7-MIN(MainData!J:J))</f>
        <v>9.0339299999999998</v>
      </c>
      <c r="J7" s="3">
        <f>100/(MAX(MainData!K:K)-MIN(MainData!K:K))*(MainData!K7-MIN(MainData!K:K))</f>
        <v>2.3125368397624295</v>
      </c>
      <c r="K7" s="3">
        <v>13.530149877759101</v>
      </c>
      <c r="L7" s="3">
        <f>100/(MAX(MainData!M:M)-MIN(MainData!M:M))*(MainData!M7-MIN(MainData!M:M))</f>
        <v>10.214088714589286</v>
      </c>
      <c r="M7" s="3">
        <v>36.736963507373439</v>
      </c>
      <c r="N7" s="3">
        <f>100/(MAX(MainData!O:O)-MIN(MainData!O:O))*(MainData!O7-MIN(MainData!O:O))</f>
        <v>0.74226374021478103</v>
      </c>
      <c r="O7" s="3">
        <v>9.1308405304965845</v>
      </c>
      <c r="P7" s="3">
        <f>100/(MAX(MainData!Q:Q)-MIN(MainData!Q:Q))*(MainData!Q7-MIN(MainData!Q:Q))</f>
        <v>89.668274969538615</v>
      </c>
      <c r="Q7" s="3">
        <v>-35.927629218087986</v>
      </c>
    </row>
    <row r="8" spans="1:17" x14ac:dyDescent="0.3">
      <c r="A8" s="1">
        <v>110</v>
      </c>
      <c r="B8" s="1" t="s">
        <v>39</v>
      </c>
      <c r="C8" s="3">
        <f>100/(MAX(MainData!D:D)-MIN(MainData!D:D))*(MainData!D8-MIN(MainData!D:D))</f>
        <v>0</v>
      </c>
      <c r="D8" s="3">
        <f>100/(MAX(MainData!E:E)-MIN(MainData!E:E))*(MainData!E8-MIN(MainData!E:E))</f>
        <v>34.393374714376343</v>
      </c>
      <c r="E8" s="3">
        <f>100/(MAX(MainData!F:F)-MIN(MainData!F:F))*(MainData!F8-MIN(MainData!F:F))</f>
        <v>0.19458936997235443</v>
      </c>
      <c r="F8" s="3">
        <f>100/(MAX(MainData!G:G)-MIN(MainData!G:G))*(MainData!G8-MIN(MainData!G:G))</f>
        <v>3.6829720022378845</v>
      </c>
      <c r="G8" s="3">
        <f>100/(MAX(MainData!H:H)-MIN(MainData!H:H))*(MainData!H8-MIN(MainData!H:H))</f>
        <v>32.620104965684291</v>
      </c>
      <c r="H8" s="3">
        <f>100/(MAX(MainData!I:I)-MIN(MainData!I:I))*(MainData!I8-MIN(MainData!I:I))</f>
        <v>100</v>
      </c>
      <c r="I8" s="3">
        <f>100/(MAX(MainData!J:J)-MIN(MainData!J:J))*(MainData!J8-MIN(MainData!J:J))</f>
        <v>0</v>
      </c>
      <c r="J8" s="3">
        <f>100/(MAX(MainData!K:K)-MIN(MainData!K:K))*(MainData!K8-MIN(MainData!K:K))</f>
        <v>4.8439181033025331</v>
      </c>
      <c r="K8" s="3">
        <v>1.7329090408840244</v>
      </c>
      <c r="L8" s="3">
        <f>100/(MAX(MainData!M:M)-MIN(MainData!M:M))*(MainData!M8-MIN(MainData!M:M))</f>
        <v>18.411757408718987</v>
      </c>
      <c r="M8" s="3">
        <v>-17.663855548746884</v>
      </c>
      <c r="N8" s="3">
        <f>100/(MAX(MainData!O:O)-MIN(MainData!O:O))*(MainData!O8-MIN(MainData!O:O))</f>
        <v>1.9501822027798787</v>
      </c>
      <c r="O8" s="3">
        <v>-1.6506609153469043</v>
      </c>
      <c r="P8" s="3">
        <f>100/(MAX(MainData!Q:Q)-MIN(MainData!Q:Q))*(MainData!Q8-MIN(MainData!Q:Q))</f>
        <v>81.252291932097521</v>
      </c>
      <c r="Q8" s="3">
        <v>16.9149282306701</v>
      </c>
    </row>
    <row r="9" spans="1:17" x14ac:dyDescent="0.3">
      <c r="A9" s="1">
        <v>135</v>
      </c>
      <c r="B9" s="1" t="s">
        <v>220</v>
      </c>
      <c r="C9" s="3">
        <f>100/(MAX(MainData!D:D)-MIN(MainData!D:D))*(MainData!D9-MIN(MainData!D:D))</f>
        <v>3.8212052895343236</v>
      </c>
      <c r="D9" s="3">
        <f>100/(MAX(MainData!E:E)-MIN(MainData!E:E))*(MainData!E9-MIN(MainData!E:E))</f>
        <v>6.6329170055856075</v>
      </c>
      <c r="E9" s="3">
        <f>100/(MAX(MainData!F:F)-MIN(MainData!F:F))*(MainData!F9-MIN(MainData!F:F))</f>
        <v>0.32054986246509659</v>
      </c>
      <c r="F9" s="3">
        <f>100/(MAX(MainData!G:G)-MIN(MainData!G:G))*(MainData!G9-MIN(MainData!G:G))</f>
        <v>0.35297936220280757</v>
      </c>
      <c r="G9" s="3">
        <f>100/(MAX(MainData!H:H)-MIN(MainData!H:H))*(MainData!H9-MIN(MainData!H:H))</f>
        <v>2.4626564392410173</v>
      </c>
      <c r="H9" s="3">
        <f>100/(MAX(MainData!I:I)-MIN(MainData!I:I))*(MainData!I9-MIN(MainData!I:I))</f>
        <v>11.692922179294783</v>
      </c>
      <c r="I9" s="3">
        <f>100/(MAX(MainData!J:J)-MIN(MainData!J:J))*(MainData!J9-MIN(MainData!J:J))</f>
        <v>0</v>
      </c>
      <c r="J9" s="3">
        <f>100/(MAX(MainData!K:K)-MIN(MainData!K:K))*(MainData!K9-MIN(MainData!K:K))</f>
        <v>9.172201292852872</v>
      </c>
      <c r="K9" s="3">
        <v>22.87935803076823</v>
      </c>
      <c r="L9" s="3">
        <f>100/(MAX(MainData!M:M)-MIN(MainData!M:M))*(MainData!M9-MIN(MainData!M:M))</f>
        <v>17.527563167719325</v>
      </c>
      <c r="M9" s="3">
        <v>11.469740458131078</v>
      </c>
      <c r="N9" s="3">
        <f>100/(MAX(MainData!O:O)-MIN(MainData!O:O))*(MainData!O9-MIN(MainData!O:O))</f>
        <v>3.6120099997191928</v>
      </c>
      <c r="O9" s="3">
        <v>11.875302751477214</v>
      </c>
      <c r="P9" s="3">
        <f>100/(MAX(MainData!Q:Q)-MIN(MainData!Q:Q))*(MainData!Q9-MIN(MainData!Q:Q))</f>
        <v>81.838252660785329</v>
      </c>
      <c r="Q9" s="3">
        <v>-12.402210216926221</v>
      </c>
    </row>
    <row r="10" spans="1:17" x14ac:dyDescent="0.3">
      <c r="A10" s="1">
        <v>136</v>
      </c>
      <c r="B10" s="1" t="s">
        <v>221</v>
      </c>
      <c r="C10" s="3">
        <f>100/(MAX(MainData!D:D)-MIN(MainData!D:D))*(MainData!D10-MIN(MainData!D:D))</f>
        <v>0.4049739231632607</v>
      </c>
      <c r="D10" s="3">
        <f>100/(MAX(MainData!E:E)-MIN(MainData!E:E))*(MainData!E10-MIN(MainData!E:E))</f>
        <v>86.932287928223502</v>
      </c>
      <c r="E10" s="3">
        <f>100/(MAX(MainData!F:F)-MIN(MainData!F:F))*(MainData!F10-MIN(MainData!F:F))</f>
        <v>15.234429455334066</v>
      </c>
      <c r="F10" s="3">
        <f>100/(MAX(MainData!G:G)-MIN(MainData!G:G))*(MainData!G10-MIN(MainData!G:G))</f>
        <v>19.786133939972864</v>
      </c>
      <c r="G10" s="3">
        <f>100/(MAX(MainData!H:H)-MIN(MainData!H:H))*(MainData!H10-MIN(MainData!H:H))</f>
        <v>0.76705692369802181</v>
      </c>
      <c r="H10" s="3">
        <f>100/(MAX(MainData!I:I)-MIN(MainData!I:I))*(MainData!I10-MIN(MainData!I:I))</f>
        <v>3.2259351678614645</v>
      </c>
      <c r="I10" s="3">
        <f>100/(MAX(MainData!J:J)-MIN(MainData!J:J))*(MainData!J10-MIN(MainData!J:J))</f>
        <v>0</v>
      </c>
      <c r="J10" s="3">
        <f>100/(MAX(MainData!K:K)-MIN(MainData!K:K))*(MainData!K10-MIN(MainData!K:K))</f>
        <v>21.48738244632991</v>
      </c>
      <c r="K10" s="3">
        <v>13.633507643530763</v>
      </c>
      <c r="L10" s="3">
        <f>100/(MAX(MainData!M:M)-MIN(MainData!M:M))*(MainData!M10-MIN(MainData!M:M))</f>
        <v>33.239790109149318</v>
      </c>
      <c r="M10" s="3">
        <v>48.528502191305641</v>
      </c>
      <c r="N10" s="3">
        <f>100/(MAX(MainData!O:O)-MIN(MainData!O:O))*(MainData!O10-MIN(MainData!O:O))</f>
        <v>11.823612819769121</v>
      </c>
      <c r="O10" s="3">
        <v>37.867638136175451</v>
      </c>
      <c r="P10" s="3">
        <f>100/(MAX(MainData!Q:Q)-MIN(MainData!Q:Q))*(MainData!Q10-MIN(MainData!Q:Q))</f>
        <v>64.648864109574532</v>
      </c>
      <c r="Q10" s="3">
        <v>-50.848392320445285</v>
      </c>
    </row>
    <row r="11" spans="1:17" x14ac:dyDescent="0.3">
      <c r="A11" s="1">
        <v>139</v>
      </c>
      <c r="B11" s="1" t="s">
        <v>40</v>
      </c>
      <c r="C11" s="3">
        <f>100/(MAX(MainData!D:D)-MIN(MainData!D:D))*(MainData!D11-MIN(MainData!D:D))</f>
        <v>1.484451393966449</v>
      </c>
      <c r="D11" s="3">
        <f>100/(MAX(MainData!E:E)-MIN(MainData!E:E))*(MainData!E11-MIN(MainData!E:E))</f>
        <v>3.7139392059853469</v>
      </c>
      <c r="E11" s="3">
        <f>100/(MAX(MainData!F:F)-MIN(MainData!F:F))*(MainData!F11-MIN(MainData!F:F))</f>
        <v>0.15235887948893828</v>
      </c>
      <c r="F11" s="3">
        <f>100/(MAX(MainData!G:G)-MIN(MainData!G:G))*(MainData!G11-MIN(MainData!G:G))</f>
        <v>0.11915455783978622</v>
      </c>
      <c r="G11" s="3">
        <f>100/(MAX(MainData!H:H)-MIN(MainData!H:H))*(MainData!H11-MIN(MainData!H:H))</f>
        <v>2.5030278562777553</v>
      </c>
      <c r="H11" s="3">
        <f>100/(MAX(MainData!I:I)-MIN(MainData!I:I))*(MainData!I11-MIN(MainData!I:I))</f>
        <v>13.779710750087963</v>
      </c>
      <c r="I11" s="3">
        <f>100/(MAX(MainData!J:J)-MIN(MainData!J:J))*(MainData!J11-MIN(MainData!J:J))</f>
        <v>0</v>
      </c>
      <c r="J11" s="3">
        <f>100/(MAX(MainData!K:K)-MIN(MainData!K:K))*(MainData!K11-MIN(MainData!K:K))</f>
        <v>18.938045446385537</v>
      </c>
      <c r="K11" s="3">
        <v>12.034124587545946</v>
      </c>
      <c r="L11" s="3">
        <f>100/(MAX(MainData!M:M)-MIN(MainData!M:M))*(MainData!M11-MIN(MainData!M:M))</f>
        <v>28.867255537734476</v>
      </c>
      <c r="M11" s="3">
        <v>25.229799062585506</v>
      </c>
      <c r="N11" s="3">
        <f>100/(MAX(MainData!O:O)-MIN(MainData!O:O))*(MainData!O11-MIN(MainData!O:O))</f>
        <v>9.5962431924095135</v>
      </c>
      <c r="O11" s="3">
        <v>16.430224160875539</v>
      </c>
      <c r="P11" s="3">
        <f>100/(MAX(MainData!Q:Q)-MIN(MainData!Q:Q))*(MainData!Q11-MIN(MainData!Q:Q))</f>
        <v>69.422093069612757</v>
      </c>
      <c r="Q11" s="3">
        <v>-26.008170238802322</v>
      </c>
    </row>
    <row r="12" spans="1:17" x14ac:dyDescent="0.3">
      <c r="A12" s="1">
        <v>195</v>
      </c>
      <c r="B12" s="1" t="s">
        <v>222</v>
      </c>
      <c r="C12" s="3">
        <f>100/(MAX(MainData!D:D)-MIN(MainData!D:D))*(MainData!D12-MIN(MainData!D:D))</f>
        <v>1.3492953622579049</v>
      </c>
      <c r="D12" s="3">
        <f>100/(MAX(MainData!E:E)-MIN(MainData!E:E))*(MainData!E12-MIN(MainData!E:E))</f>
        <v>18.245161146305364</v>
      </c>
      <c r="E12" s="3">
        <f>100/(MAX(MainData!F:F)-MIN(MainData!F:F))*(MainData!F12-MIN(MainData!F:F))</f>
        <v>0.5766084424027843</v>
      </c>
      <c r="F12" s="3">
        <f>100/(MAX(MainData!G:G)-MIN(MainData!G:G))*(MainData!G12-MIN(MainData!G:G))</f>
        <v>12.783419152137734</v>
      </c>
      <c r="G12" s="3">
        <f>100/(MAX(MainData!H:H)-MIN(MainData!H:H))*(MainData!H12-MIN(MainData!H:H))</f>
        <v>35.647961243439646</v>
      </c>
      <c r="H12" s="3">
        <f>100/(MAX(MainData!I:I)-MIN(MainData!I:I))*(MainData!I12-MIN(MainData!I:I))</f>
        <v>17.790220315497542</v>
      </c>
      <c r="I12" s="3">
        <f>100/(MAX(MainData!J:J)-MIN(MainData!J:J))*(MainData!J12-MIN(MainData!J:J))</f>
        <v>0</v>
      </c>
      <c r="J12" s="3">
        <f>100/(MAX(MainData!K:K)-MIN(MainData!K:K))*(MainData!K12-MIN(MainData!K:K))</f>
        <v>29.609222257723779</v>
      </c>
      <c r="K12" s="3">
        <v>8.0062338893438891</v>
      </c>
      <c r="L12" s="3">
        <f>100/(MAX(MainData!M:M)-MIN(MainData!M:M))*(MainData!M12-MIN(MainData!M:M))</f>
        <v>52.462548363152123</v>
      </c>
      <c r="M12" s="3">
        <v>41.867692306454749</v>
      </c>
      <c r="N12" s="3">
        <f>100/(MAX(MainData!O:O)-MIN(MainData!O:O))*(MainData!O12-MIN(MainData!O:O))</f>
        <v>21.960395745874582</v>
      </c>
      <c r="O12" s="3">
        <v>16.567141353803343</v>
      </c>
      <c r="P12" s="3">
        <f>100/(MAX(MainData!Q:Q)-MIN(MainData!Q:Q))*(MainData!Q12-MIN(MainData!Q:Q))</f>
        <v>43.602659294515419</v>
      </c>
      <c r="Q12" s="3">
        <v>-41.754433138707874</v>
      </c>
    </row>
    <row r="13" spans="1:17" x14ac:dyDescent="0.3">
      <c r="A13" s="1">
        <v>197</v>
      </c>
      <c r="B13" s="1" t="s">
        <v>219</v>
      </c>
      <c r="C13" s="3">
        <f>100/(MAX(MainData!D:D)-MIN(MainData!D:D))*(MainData!D13-MIN(MainData!D:D))</f>
        <v>0.43485073638829069</v>
      </c>
      <c r="D13" s="3">
        <f>100/(MAX(MainData!E:E)-MIN(MainData!E:E))*(MainData!E13-MIN(MainData!E:E))</f>
        <v>51.715083975167666</v>
      </c>
      <c r="E13" s="3">
        <f>100/(MAX(MainData!F:F)-MIN(MainData!F:F))*(MainData!F13-MIN(MainData!F:F))</f>
        <v>4.8507613498051869</v>
      </c>
      <c r="F13" s="3">
        <f>100/(MAX(MainData!G:G)-MIN(MainData!G:G))*(MainData!G13-MIN(MainData!G:G))</f>
        <v>10.515710037312315</v>
      </c>
      <c r="G13" s="3">
        <f>100/(MAX(MainData!H:H)-MIN(MainData!H:H))*(MainData!H13-MIN(MainData!H:H))</f>
        <v>2.3819136051675414</v>
      </c>
      <c r="H13" s="3">
        <f>100/(MAX(MainData!I:I)-MIN(MainData!I:I))*(MainData!I13-MIN(MainData!I:I))</f>
        <v>6.0187406699330017</v>
      </c>
      <c r="I13" s="3">
        <f>100/(MAX(MainData!J:J)-MIN(MainData!J:J))*(MainData!J13-MIN(MainData!J:J))</f>
        <v>0</v>
      </c>
      <c r="J13" s="3">
        <f>100/(MAX(MainData!K:K)-MIN(MainData!K:K))*(MainData!K13-MIN(MainData!K:K))</f>
        <v>15.000033828701127</v>
      </c>
      <c r="K13" s="3">
        <v>31.649358712162666</v>
      </c>
      <c r="L13" s="3">
        <f>100/(MAX(MainData!M:M)-MIN(MainData!M:M))*(MainData!M13-MIN(MainData!M:M))</f>
        <v>14.914997903412754</v>
      </c>
      <c r="M13" s="3">
        <v>37.420999255328915</v>
      </c>
      <c r="N13" s="3">
        <f>100/(MAX(MainData!O:O)-MIN(MainData!O:O))*(MainData!O13-MIN(MainData!O:O))</f>
        <v>5.5167779462102278</v>
      </c>
      <c r="O13" s="3">
        <v>14.838260823426715</v>
      </c>
      <c r="P13" s="3">
        <f>100/(MAX(MainData!Q:Q)-MIN(MainData!Q:Q))*(MainData!Q13-MIN(MainData!Q:Q))</f>
        <v>84.109264648683194</v>
      </c>
      <c r="Q13" s="3">
        <v>-37.323799009771271</v>
      </c>
    </row>
    <row r="14" spans="1:17" x14ac:dyDescent="0.3">
      <c r="A14" s="1">
        <v>204</v>
      </c>
      <c r="B14" s="1" t="s">
        <v>41</v>
      </c>
      <c r="C14" s="3">
        <f>100/(MAX(MainData!D:D)-MIN(MainData!D:D))*(MainData!D14-MIN(MainData!D:D))</f>
        <v>8.1633295989032693</v>
      </c>
      <c r="D14" s="3">
        <f>100/(MAX(MainData!E:E)-MIN(MainData!E:E))*(MainData!E14-MIN(MainData!E:E))</f>
        <v>50.922957258907459</v>
      </c>
      <c r="E14" s="3">
        <f>100/(MAX(MainData!F:F)-MIN(MainData!F:F))*(MainData!F14-MIN(MainData!F:F))</f>
        <v>0.40001639794817778</v>
      </c>
      <c r="F14" s="3">
        <f>100/(MAX(MainData!G:G)-MIN(MainData!G:G))*(MainData!G14-MIN(MainData!G:G))</f>
        <v>11.855309068701072</v>
      </c>
      <c r="G14" s="3">
        <f>100/(MAX(MainData!H:H)-MIN(MainData!H:H))*(MainData!H14-MIN(MainData!H:H))</f>
        <v>21.275736778360919</v>
      </c>
      <c r="H14" s="3">
        <f>100/(MAX(MainData!I:I)-MIN(MainData!I:I))*(MainData!I14-MIN(MainData!I:I))</f>
        <v>72.104876278216636</v>
      </c>
      <c r="I14" s="3">
        <f>100/(MAX(MainData!J:J)-MIN(MainData!J:J))*(MainData!J14-MIN(MainData!J:J))</f>
        <v>39.412500000000001</v>
      </c>
      <c r="J14" s="3">
        <f>100/(MAX(MainData!K:K)-MIN(MainData!K:K))*(MainData!K14-MIN(MainData!K:K))</f>
        <v>62.700918441617503</v>
      </c>
      <c r="K14" s="3">
        <v>-11.059632420791466</v>
      </c>
      <c r="L14" s="3">
        <f>100/(MAX(MainData!M:M)-MIN(MainData!M:M))*(MainData!M14-MIN(MainData!M:M))</f>
        <v>71.687247700047067</v>
      </c>
      <c r="M14" s="3">
        <v>26.625016348831046</v>
      </c>
      <c r="N14" s="3">
        <f>100/(MAX(MainData!O:O)-MIN(MainData!O:O))*(MainData!O14-MIN(MainData!O:O))</f>
        <v>58.506809479638271</v>
      </c>
      <c r="O14" s="3">
        <v>9.5591155601345292</v>
      </c>
      <c r="P14" s="3">
        <f>100/(MAX(MainData!Q:Q)-MIN(MainData!Q:Q))*(MainData!Q14-MIN(MainData!Q:Q))</f>
        <v>17.812562920299211</v>
      </c>
      <c r="Q14" s="3">
        <v>-26.424756347105699</v>
      </c>
    </row>
    <row r="15" spans="1:17" x14ac:dyDescent="0.3">
      <c r="A15" s="1">
        <v>205</v>
      </c>
      <c r="B15" s="1" t="s">
        <v>42</v>
      </c>
      <c r="C15" s="3">
        <f>100/(MAX(MainData!D:D)-MIN(MainData!D:D))*(MainData!D15-MIN(MainData!D:D))</f>
        <v>25.560777077174631</v>
      </c>
      <c r="D15" s="3">
        <f>100/(MAX(MainData!E:E)-MIN(MainData!E:E))*(MainData!E15-MIN(MainData!E:E))</f>
        <v>73.809972998957633</v>
      </c>
      <c r="E15" s="3">
        <f>100/(MAX(MainData!F:F)-MIN(MainData!F:F))*(MainData!F15-MIN(MainData!F:F))</f>
        <v>1.5156831362115195</v>
      </c>
      <c r="F15" s="3">
        <f>100/(MAX(MainData!G:G)-MIN(MainData!G:G))*(MainData!G15-MIN(MainData!G:G))</f>
        <v>13.577996409703765</v>
      </c>
      <c r="G15" s="3">
        <f>100/(MAX(MainData!H:H)-MIN(MainData!H:H))*(MainData!H15-MIN(MainData!H:H))</f>
        <v>5.4905127169963661</v>
      </c>
      <c r="H15" s="3">
        <f>100/(MAX(MainData!I:I)-MIN(MainData!I:I))*(MainData!I15-MIN(MainData!I:I))</f>
        <v>27.581815748667211</v>
      </c>
      <c r="I15" s="3">
        <f>100/(MAX(MainData!J:J)-MIN(MainData!J:J))*(MainData!J15-MIN(MainData!J:J))</f>
        <v>21.979800000000001</v>
      </c>
      <c r="J15" s="3">
        <f>100/(MAX(MainData!K:K)-MIN(MainData!K:K))*(MainData!K15-MIN(MainData!K:K))</f>
        <v>58.747528101232909</v>
      </c>
      <c r="K15" s="3">
        <v>20.498802329900116</v>
      </c>
      <c r="L15" s="3">
        <f>100/(MAX(MainData!M:M)-MIN(MainData!M:M))*(MainData!M15-MIN(MainData!M:M))</f>
        <v>71.969768211758037</v>
      </c>
      <c r="M15" s="3">
        <v>39.912550642386968</v>
      </c>
      <c r="N15" s="3">
        <f>100/(MAX(MainData!O:O)-MIN(MainData!O:O))*(MainData!O15-MIN(MainData!O:O))</f>
        <v>54.983137111964886</v>
      </c>
      <c r="O15" s="3">
        <v>47.326209887335729</v>
      </c>
      <c r="P15" s="3">
        <f>100/(MAX(MainData!Q:Q)-MIN(MainData!Q:Q))*(MainData!Q15-MIN(MainData!Q:Q))</f>
        <v>18.16268203544006</v>
      </c>
      <c r="Q15" s="3">
        <v>-43.945637495811624</v>
      </c>
    </row>
    <row r="16" spans="1:17" x14ac:dyDescent="0.3">
      <c r="A16" s="1">
        <v>206</v>
      </c>
      <c r="B16" s="1" t="s">
        <v>43</v>
      </c>
      <c r="C16" s="3">
        <f>100/(MAX(MainData!D:D)-MIN(MainData!D:D))*(MainData!D16-MIN(MainData!D:D))</f>
        <v>49.583938093431037</v>
      </c>
      <c r="D16" s="3">
        <f>100/(MAX(MainData!E:E)-MIN(MainData!E:E))*(MainData!E16-MIN(MainData!E:E))</f>
        <v>79.678992593216719</v>
      </c>
      <c r="E16" s="3">
        <f>100/(MAX(MainData!F:F)-MIN(MainData!F:F))*(MainData!F16-MIN(MainData!F:F))</f>
        <v>2.2256611721992416</v>
      </c>
      <c r="F16" s="3">
        <f>100/(MAX(MainData!G:G)-MIN(MainData!G:G))*(MainData!G16-MIN(MainData!G:G))</f>
        <v>22.787134724371448</v>
      </c>
      <c r="G16" s="3">
        <f>100/(MAX(MainData!H:H)-MIN(MainData!H:H))*(MainData!H16-MIN(MainData!H:H))</f>
        <v>6.2979410577311263</v>
      </c>
      <c r="H16" s="3">
        <f>100/(MAX(MainData!I:I)-MIN(MainData!I:I))*(MainData!I16-MIN(MainData!I:I))</f>
        <v>20.277114606528219</v>
      </c>
      <c r="I16" s="3">
        <f>100/(MAX(MainData!J:J)-MIN(MainData!J:J))*(MainData!J16-MIN(MainData!J:J))</f>
        <v>26.280799999999999</v>
      </c>
      <c r="J16" s="3">
        <f>100/(MAX(MainData!K:K)-MIN(MainData!K:K))*(MainData!K16-MIN(MainData!K:K))</f>
        <v>69.303114305155461</v>
      </c>
      <c r="K16" s="3">
        <v>18.060699142953197</v>
      </c>
      <c r="L16" s="3">
        <f>100/(MAX(MainData!M:M)-MIN(MainData!M:M))*(MainData!M16-MIN(MainData!M:M))</f>
        <v>79.763942882991103</v>
      </c>
      <c r="M16" s="3">
        <v>36.522910172861167</v>
      </c>
      <c r="N16" s="3">
        <f>100/(MAX(MainData!O:O)-MIN(MainData!O:O))*(MainData!O16-MIN(MainData!O:O))</f>
        <v>70.241142424164124</v>
      </c>
      <c r="O16" s="3">
        <v>50.285339182026952</v>
      </c>
      <c r="P16" s="3">
        <f>100/(MAX(MainData!Q:Q)-MIN(MainData!Q:Q))*(MainData!Q16-MIN(MainData!Q:Q))</f>
        <v>7.6275165188294425</v>
      </c>
      <c r="Q16" s="3">
        <v>-41.129921971472967</v>
      </c>
    </row>
    <row r="17" spans="1:17" x14ac:dyDescent="0.3">
      <c r="A17" s="1">
        <v>207</v>
      </c>
      <c r="B17" s="1" t="s">
        <v>44</v>
      </c>
      <c r="C17" s="3">
        <f>100/(MAX(MainData!D:D)-MIN(MainData!D:D))*(MainData!D17-MIN(MainData!D:D))</f>
        <v>10.733476794199412</v>
      </c>
      <c r="D17" s="3">
        <f>100/(MAX(MainData!E:E)-MIN(MainData!E:E))*(MainData!E17-MIN(MainData!E:E))</f>
        <v>100</v>
      </c>
      <c r="E17" s="3">
        <f>100/(MAX(MainData!F:F)-MIN(MainData!F:F))*(MainData!F17-MIN(MainData!F:F))</f>
        <v>54.119849369833773</v>
      </c>
      <c r="F17" s="3">
        <f>100/(MAX(MainData!G:G)-MIN(MainData!G:G))*(MainData!G17-MIN(MainData!G:G))</f>
        <v>100</v>
      </c>
      <c r="G17" s="3">
        <f>100/(MAX(MainData!H:H)-MIN(MainData!H:H))*(MainData!H17-MIN(MainData!H:H))</f>
        <v>1.0900282599919258</v>
      </c>
      <c r="H17" s="3">
        <f>100/(MAX(MainData!I:I)-MIN(MainData!I:I))*(MainData!I17-MIN(MainData!I:I))</f>
        <v>1.0464444654899698</v>
      </c>
      <c r="I17" s="3">
        <f>100/(MAX(MainData!J:J)-MIN(MainData!J:J))*(MainData!J17-MIN(MainData!J:J))</f>
        <v>2.0942099999999999</v>
      </c>
      <c r="J17" s="3">
        <f>100/(MAX(MainData!K:K)-MIN(MainData!K:K))*(MainData!K17-MIN(MainData!K:K))</f>
        <v>38.680523703554599</v>
      </c>
      <c r="K17" s="3">
        <v>-14.342860582527535</v>
      </c>
      <c r="L17" s="3">
        <f>100/(MAX(MainData!M:M)-MIN(MainData!M:M))*(MainData!M17-MIN(MainData!M:M))</f>
        <v>65.650015988393278</v>
      </c>
      <c r="M17" s="3">
        <v>41.065262662080379</v>
      </c>
      <c r="N17" s="3">
        <f>100/(MAX(MainData!O:O)-MIN(MainData!O:O))*(MainData!O17-MIN(MainData!O:O))</f>
        <v>33.767785190194587</v>
      </c>
      <c r="O17" s="3">
        <v>10.331921456947832</v>
      </c>
      <c r="P17" s="3">
        <f>100/(MAX(MainData!Q:Q)-MIN(MainData!Q:Q))*(MainData!Q17-MIN(MainData!Q:Q))</f>
        <v>28.292832622037327</v>
      </c>
      <c r="Q17" s="3">
        <v>-40.177028513903039</v>
      </c>
    </row>
    <row r="18" spans="1:17" x14ac:dyDescent="0.3">
      <c r="A18" s="1">
        <v>208</v>
      </c>
      <c r="B18" s="1" t="s">
        <v>45</v>
      </c>
      <c r="C18" s="3">
        <f>100/(MAX(MainData!D:D)-MIN(MainData!D:D))*(MainData!D18-MIN(MainData!D:D))</f>
        <v>2.8182009299080901</v>
      </c>
      <c r="D18" s="3">
        <f>100/(MAX(MainData!E:E)-MIN(MainData!E:E))*(MainData!E18-MIN(MainData!E:E))</f>
        <v>79.126902650355831</v>
      </c>
      <c r="E18" s="3">
        <f>100/(MAX(MainData!F:F)-MIN(MainData!F:F))*(MainData!F18-MIN(MainData!F:F))</f>
        <v>1.9184802566394368</v>
      </c>
      <c r="F18" s="3">
        <f>100/(MAX(MainData!G:G)-MIN(MainData!G:G))*(MainData!G18-MIN(MainData!G:G))</f>
        <v>36.595681679381698</v>
      </c>
      <c r="G18" s="3">
        <f>100/(MAX(MainData!H:H)-MIN(MainData!H:H))*(MainData!H18-MIN(MainData!H:H))</f>
        <v>11.546225272507064</v>
      </c>
      <c r="H18" s="3">
        <f>100/(MAX(MainData!I:I)-MIN(MainData!I:I))*(MainData!I18-MIN(MainData!I:I))</f>
        <v>23.33943109975375</v>
      </c>
      <c r="I18" s="3">
        <f>100/(MAX(MainData!J:J)-MIN(MainData!J:J))*(MainData!J18-MIN(MainData!J:J))</f>
        <v>65.497</v>
      </c>
      <c r="J18" s="3">
        <f>100/(MAX(MainData!K:K)-MIN(MainData!K:K))*(MainData!K18-MIN(MainData!K:K))</f>
        <v>25.279714986654852</v>
      </c>
      <c r="K18" s="3">
        <v>-42.838072424257263</v>
      </c>
      <c r="L18" s="3">
        <f>100/(MAX(MainData!M:M)-MIN(MainData!M:M))*(MainData!M18-MIN(MainData!M:M))</f>
        <v>57.117799396837384</v>
      </c>
      <c r="M18" s="3">
        <v>44.149626315833622</v>
      </c>
      <c r="N18" s="3">
        <f>100/(MAX(MainData!O:O)-MIN(MainData!O:O))*(MainData!O18-MIN(MainData!O:O))</f>
        <v>19.921176225506226</v>
      </c>
      <c r="O18" s="3">
        <v>-11.83202663753605</v>
      </c>
      <c r="P18" s="3">
        <f>100/(MAX(MainData!Q:Q)-MIN(MainData!Q:Q))*(MainData!Q18-MIN(MainData!Q:Q))</f>
        <v>39.312747011903461</v>
      </c>
      <c r="Q18" s="3">
        <v>-40.182070649782567</v>
      </c>
    </row>
    <row r="19" spans="1:17" x14ac:dyDescent="0.3">
      <c r="A19" s="1">
        <v>209</v>
      </c>
      <c r="B19" s="1" t="s">
        <v>46</v>
      </c>
      <c r="C19" s="3">
        <f>100/(MAX(MainData!D:D)-MIN(MainData!D:D))*(MainData!D19-MIN(MainData!D:D))</f>
        <v>65.575445748257692</v>
      </c>
      <c r="D19" s="3">
        <f>100/(MAX(MainData!E:E)-MIN(MainData!E:E))*(MainData!E19-MIN(MainData!E:E))</f>
        <v>88.779250497409208</v>
      </c>
      <c r="E19" s="3">
        <f>100/(MAX(MainData!F:F)-MIN(MainData!F:F))*(MainData!F19-MIN(MainData!F:F))</f>
        <v>13.791011614828362</v>
      </c>
      <c r="F19" s="3">
        <f>100/(MAX(MainData!G:G)-MIN(MainData!G:G))*(MainData!G19-MIN(MainData!G:G))</f>
        <v>73.081746859914375</v>
      </c>
      <c r="G19" s="3">
        <f>100/(MAX(MainData!H:H)-MIN(MainData!H:H))*(MainData!H19-MIN(MainData!H:H))</f>
        <v>3.1489705288655632</v>
      </c>
      <c r="H19" s="3">
        <f>100/(MAX(MainData!I:I)-MIN(MainData!I:I))*(MainData!I19-MIN(MainData!I:I))</f>
        <v>3.6396964911857492</v>
      </c>
      <c r="I19" s="3">
        <f>100/(MAX(MainData!J:J)-MIN(MainData!J:J))*(MainData!J19-MIN(MainData!J:J))</f>
        <v>27.6035</v>
      </c>
      <c r="J19" s="3">
        <f>100/(MAX(MainData!K:K)-MIN(MainData!K:K))*(MainData!K19-MIN(MainData!K:K))</f>
        <v>30.906485068048028</v>
      </c>
      <c r="K19" s="3">
        <v>35.233305200114529</v>
      </c>
      <c r="L19" s="3">
        <f>100/(MAX(MainData!M:M)-MIN(MainData!M:M))*(MainData!M19-MIN(MainData!M:M))</f>
        <v>59.972963177255579</v>
      </c>
      <c r="M19" s="3">
        <v>91.365930942045139</v>
      </c>
      <c r="N19" s="3">
        <f>100/(MAX(MainData!O:O)-MIN(MainData!O:O))*(MainData!O19-MIN(MainData!O:O))</f>
        <v>25.233944525758268</v>
      </c>
      <c r="O19" s="3">
        <v>65.479088384088044</v>
      </c>
      <c r="P19" s="3">
        <f>100/(MAX(MainData!Q:Q)-MIN(MainData!Q:Q))*(MainData!Q19-MIN(MainData!Q:Q))</f>
        <v>35.503158033680549</v>
      </c>
      <c r="Q19" s="3">
        <v>-94.969947050550914</v>
      </c>
    </row>
    <row r="20" spans="1:17" x14ac:dyDescent="0.3">
      <c r="A20" s="1">
        <v>210</v>
      </c>
      <c r="B20" s="1" t="s">
        <v>47</v>
      </c>
      <c r="C20" s="3">
        <f>100/(MAX(MainData!D:D)-MIN(MainData!D:D))*(MainData!D20-MIN(MainData!D:D))</f>
        <v>100</v>
      </c>
      <c r="D20" s="3">
        <f>100/(MAX(MainData!E:E)-MIN(MainData!E:E))*(MainData!E20-MIN(MainData!E:E))</f>
        <v>3.9872278848343798</v>
      </c>
      <c r="E20" s="3">
        <f>100/(MAX(MainData!F:F)-MIN(MainData!F:F))*(MainData!F20-MIN(MainData!F:F))</f>
        <v>6.471415604841782E-2</v>
      </c>
      <c r="F20" s="3">
        <f>100/(MAX(MainData!G:G)-MIN(MainData!G:G))*(MainData!G20-MIN(MainData!G:G))</f>
        <v>9.1465714948700899E-2</v>
      </c>
      <c r="G20" s="3">
        <f>100/(MAX(MainData!H:H)-MIN(MainData!H:H))*(MainData!H20-MIN(MainData!H:H))</f>
        <v>5.2886556318126763</v>
      </c>
      <c r="H20" s="3">
        <f>100/(MAX(MainData!I:I)-MIN(MainData!I:I))*(MainData!I20-MIN(MainData!I:I))</f>
        <v>34.8845349865231</v>
      </c>
      <c r="I20" s="3">
        <f>100/(MAX(MainData!J:J)-MIN(MainData!J:J))*(MainData!J20-MIN(MainData!J:J))</f>
        <v>0</v>
      </c>
      <c r="J20" s="3">
        <f>100/(MAX(MainData!K:K)-MIN(MainData!K:K))*(MainData!K20-MIN(MainData!K:K))</f>
        <v>13.239645330830607</v>
      </c>
      <c r="K20" s="3">
        <v>24.690544918404271</v>
      </c>
      <c r="L20" s="3">
        <f>100/(MAX(MainData!M:M)-MIN(MainData!M:M))*(MainData!M20-MIN(MainData!M:M))</f>
        <v>51.886792026232449</v>
      </c>
      <c r="M20" s="3">
        <v>61.36726794686313</v>
      </c>
      <c r="N20" s="3">
        <f>100/(MAX(MainData!O:O)-MIN(MainData!O:O))*(MainData!O20-MIN(MainData!O:O))</f>
        <v>9.7435969676934668</v>
      </c>
      <c r="O20" s="3">
        <v>31.638034370159424</v>
      </c>
      <c r="P20" s="3">
        <f>100/(MAX(MainData!Q:Q)-MIN(MainData!Q:Q))*(MainData!Q20-MIN(MainData!Q:Q))</f>
        <v>46.372088831653166</v>
      </c>
      <c r="Q20" s="3">
        <v>-62.167142164212251</v>
      </c>
    </row>
    <row r="21" spans="1:17" x14ac:dyDescent="0.3">
      <c r="A21" s="1">
        <v>211</v>
      </c>
      <c r="B21" s="1" t="s">
        <v>48</v>
      </c>
      <c r="C21" s="3">
        <f>100/(MAX(MainData!D:D)-MIN(MainData!D:D))*(MainData!D21-MIN(MainData!D:D))</f>
        <v>7.1447794129607729</v>
      </c>
      <c r="D21" s="3">
        <f>100/(MAX(MainData!E:E)-MIN(MainData!E:E))*(MainData!E21-MIN(MainData!E:E))</f>
        <v>52.671416409346499</v>
      </c>
      <c r="E21" s="3">
        <f>100/(MAX(MainData!F:F)-MIN(MainData!F:F))*(MainData!F21-MIN(MainData!F:F))</f>
        <v>1.0414383079165135</v>
      </c>
      <c r="F21" s="3">
        <f>100/(MAX(MainData!G:G)-MIN(MainData!G:G))*(MainData!G21-MIN(MainData!G:G))</f>
        <v>20.793680395302719</v>
      </c>
      <c r="G21" s="3">
        <f>100/(MAX(MainData!H:H)-MIN(MainData!H:H))*(MainData!H21-MIN(MainData!H:H))</f>
        <v>12.515139281388777</v>
      </c>
      <c r="H21" s="3">
        <f>100/(MAX(MainData!I:I)-MIN(MainData!I:I))*(MainData!I21-MIN(MainData!I:I))</f>
        <v>28.627232526491103</v>
      </c>
      <c r="I21" s="3">
        <f>100/(MAX(MainData!J:J)-MIN(MainData!J:J))*(MainData!J21-MIN(MainData!J:J))</f>
        <v>9.5672200000000007</v>
      </c>
      <c r="J21" s="3">
        <f>100/(MAX(MainData!K:K)-MIN(MainData!K:K))*(MainData!K21-MIN(MainData!K:K))</f>
        <v>34.626265862381665</v>
      </c>
      <c r="K21" s="3">
        <v>24.658386276338376</v>
      </c>
      <c r="L21" s="3">
        <f>100/(MAX(MainData!M:M)-MIN(MainData!M:M))*(MainData!M21-MIN(MainData!M:M))</f>
        <v>66.288061156136095</v>
      </c>
      <c r="M21" s="3">
        <v>19.828114090946478</v>
      </c>
      <c r="N21" s="3">
        <f>100/(MAX(MainData!O:O)-MIN(MainData!O:O))*(MainData!O21-MIN(MainData!O:O))</f>
        <v>30.448448988399306</v>
      </c>
      <c r="O21" s="3">
        <v>48.570042538867504</v>
      </c>
      <c r="P21" s="3">
        <f>100/(MAX(MainData!Q:Q)-MIN(MainData!Q:Q))*(MainData!Q21-MIN(MainData!Q:Q))</f>
        <v>28.250675812172275</v>
      </c>
      <c r="Q21" s="3">
        <v>-25.122585376666052</v>
      </c>
    </row>
    <row r="22" spans="1:17" x14ac:dyDescent="0.3">
      <c r="A22" s="1">
        <v>212</v>
      </c>
      <c r="B22" s="1" t="s">
        <v>49</v>
      </c>
      <c r="C22" s="3">
        <f>100/(MAX(MainData!D:D)-MIN(MainData!D:D))*(MainData!D22-MIN(MainData!D:D))</f>
        <v>0.74453183280762358</v>
      </c>
      <c r="D22" s="3">
        <f>100/(MAX(MainData!E:E)-MIN(MainData!E:E))*(MainData!E22-MIN(MainData!E:E))</f>
        <v>65.145132988177139</v>
      </c>
      <c r="E22" s="3">
        <f>100/(MAX(MainData!F:F)-MIN(MainData!F:F))*(MainData!F22-MIN(MainData!F:F))</f>
        <v>0.99009656312863603</v>
      </c>
      <c r="F22" s="3">
        <f>100/(MAX(MainData!G:G)-MIN(MainData!G:G))*(MainData!G22-MIN(MainData!G:G))</f>
        <v>2.6212579133858824</v>
      </c>
      <c r="G22" s="3">
        <f>100/(MAX(MainData!H:H)-MIN(MainData!H:H))*(MainData!H22-MIN(MainData!H:H))</f>
        <v>2.6645135244247071</v>
      </c>
      <c r="H22" s="3">
        <f>100/(MAX(MainData!I:I)-MIN(MainData!I:I))*(MainData!I22-MIN(MainData!I:I))</f>
        <v>37.241595419729578</v>
      </c>
      <c r="I22" s="3">
        <f>100/(MAX(MainData!J:J)-MIN(MainData!J:J))*(MainData!J22-MIN(MainData!J:J))</f>
        <v>30.579699999999999</v>
      </c>
      <c r="J22" s="3">
        <f>100/(MAX(MainData!K:K)-MIN(MainData!K:K))*(MainData!K22-MIN(MainData!K:K))</f>
        <v>38.673138862717856</v>
      </c>
      <c r="K22" s="3">
        <v>16.456220660484007</v>
      </c>
      <c r="L22" s="3">
        <f>100/(MAX(MainData!M:M)-MIN(MainData!M:M))*(MainData!M22-MIN(MainData!M:M))</f>
        <v>65.259988960781911</v>
      </c>
      <c r="M22" s="3">
        <v>32.653767538148479</v>
      </c>
      <c r="N22" s="3">
        <f>100/(MAX(MainData!O:O)-MIN(MainData!O:O))*(MainData!O22-MIN(MainData!O:O))</f>
        <v>33.611139590904124</v>
      </c>
      <c r="O22" s="3">
        <v>32.445410048676145</v>
      </c>
      <c r="P22" s="3">
        <f>100/(MAX(MainData!Q:Q)-MIN(MainData!Q:Q))*(MainData!Q22-MIN(MainData!Q:Q))</f>
        <v>28.711053905170878</v>
      </c>
      <c r="Q22" s="3">
        <v>-35.129468148205703</v>
      </c>
    </row>
    <row r="23" spans="1:17" x14ac:dyDescent="0.3">
      <c r="A23" s="1">
        <v>213</v>
      </c>
      <c r="B23" s="1" t="s">
        <v>50</v>
      </c>
      <c r="C23" s="3">
        <f>100/(MAX(MainData!D:D)-MIN(MainData!D:D))*(MainData!D23-MIN(MainData!D:D))</f>
        <v>0</v>
      </c>
      <c r="D23" s="3">
        <f>100/(MAX(MainData!E:E)-MIN(MainData!E:E))*(MainData!E23-MIN(MainData!E:E))</f>
        <v>13.649731308408684</v>
      </c>
      <c r="E23" s="3">
        <f>100/(MAX(MainData!F:F)-MIN(MainData!F:F))*(MainData!F23-MIN(MainData!F:F))</f>
        <v>0.26330254676302189</v>
      </c>
      <c r="F23" s="3">
        <f>100/(MAX(MainData!G:G)-MIN(MainData!G:G))*(MainData!G23-MIN(MainData!G:G))</f>
        <v>0.94006824694746516</v>
      </c>
      <c r="G23" s="3">
        <f>100/(MAX(MainData!H:H)-MIN(MainData!H:H))*(MainData!H23-MIN(MainData!H:H))</f>
        <v>2.4626564392410173</v>
      </c>
      <c r="H23" s="3">
        <f>100/(MAX(MainData!I:I)-MIN(MainData!I:I))*(MainData!I23-MIN(MainData!I:I))</f>
        <v>29.325398121100559</v>
      </c>
      <c r="I23" s="3">
        <f>100/(MAX(MainData!J:J)-MIN(MainData!J:J))*(MainData!J23-MIN(MainData!J:J))</f>
        <v>41.433900000000001</v>
      </c>
      <c r="J23" s="3">
        <f>100/(MAX(MainData!K:K)-MIN(MainData!K:K))*(MainData!K23-MIN(MainData!K:K))</f>
        <v>51.910759162589557</v>
      </c>
      <c r="K23" s="3">
        <v>6.765212234061238</v>
      </c>
      <c r="L23" s="3">
        <f>100/(MAX(MainData!M:M)-MIN(MainData!M:M))*(MainData!M23-MIN(MainData!M:M))</f>
        <v>61.802798070151617</v>
      </c>
      <c r="M23" s="3">
        <v>8.8514137053988833</v>
      </c>
      <c r="N23" s="3">
        <f>100/(MAX(MainData!O:O)-MIN(MainData!O:O))*(MainData!O23-MIN(MainData!O:O))</f>
        <v>43.328988130627749</v>
      </c>
      <c r="O23" s="3">
        <v>11.446244831427677</v>
      </c>
      <c r="P23" s="3">
        <f>100/(MAX(MainData!Q:Q)-MIN(MainData!Q:Q))*(MainData!Q23-MIN(MainData!Q:Q))</f>
        <v>30.423970167444612</v>
      </c>
      <c r="Q23" s="3">
        <v>-9.8706838025881183</v>
      </c>
    </row>
    <row r="24" spans="1:17" x14ac:dyDescent="0.3">
      <c r="A24" s="1">
        <v>214</v>
      </c>
      <c r="B24" s="1" t="s">
        <v>51</v>
      </c>
      <c r="C24" s="3">
        <f>100/(MAX(MainData!D:D)-MIN(MainData!D:D))*(MainData!D24-MIN(MainData!D:D))</f>
        <v>35.70631277914282</v>
      </c>
      <c r="D24" s="3">
        <f>100/(MAX(MainData!E:E)-MIN(MainData!E:E))*(MainData!E24-MIN(MainData!E:E))</f>
        <v>36.130246501579244</v>
      </c>
      <c r="E24" s="3">
        <f>100/(MAX(MainData!F:F)-MIN(MainData!F:F))*(MainData!F24-MIN(MainData!F:F))</f>
        <v>0.2384261665061515</v>
      </c>
      <c r="F24" s="3">
        <f>100/(MAX(MainData!G:G)-MIN(MainData!G:G))*(MainData!G24-MIN(MainData!G:G))</f>
        <v>1.8958671732752128</v>
      </c>
      <c r="G24" s="3">
        <f>100/(MAX(MainData!H:H)-MIN(MainData!H:H))*(MainData!H24-MIN(MainData!H:H))</f>
        <v>8.6798546628986681</v>
      </c>
      <c r="H24" s="3">
        <f>100/(MAX(MainData!I:I)-MIN(MainData!I:I))*(MainData!I24-MIN(MainData!I:I))</f>
        <v>85.753260761634678</v>
      </c>
      <c r="I24" s="3">
        <f>100/(MAX(MainData!J:J)-MIN(MainData!J:J))*(MainData!J24-MIN(MainData!J:J))</f>
        <v>15.0185</v>
      </c>
      <c r="J24" s="3">
        <f>100/(MAX(MainData!K:K)-MIN(MainData!K:K))*(MainData!K24-MIN(MainData!K:K))</f>
        <v>1.9580249369535077</v>
      </c>
      <c r="K24" s="3">
        <v>-3.6929537361933029</v>
      </c>
      <c r="L24" s="3">
        <f>100/(MAX(MainData!M:M)-MIN(MainData!M:M))*(MainData!M24-MIN(MainData!M:M))</f>
        <v>14.328114254383248</v>
      </c>
      <c r="M24" s="3">
        <v>6.3720596092785726</v>
      </c>
      <c r="N24" s="3">
        <f>100/(MAX(MainData!O:O)-MIN(MainData!O:O))*(MainData!O24-MIN(MainData!O:O))</f>
        <v>0.70868816330772522</v>
      </c>
      <c r="O24" s="3">
        <v>-0.41205885805566211</v>
      </c>
      <c r="P24" s="3">
        <f>100/(MAX(MainData!Q:Q)-MIN(MainData!Q:Q))*(MainData!Q24-MIN(MainData!Q:Q))</f>
        <v>85.559561423110196</v>
      </c>
      <c r="Q24" s="3">
        <v>-5.9695785005250031</v>
      </c>
    </row>
    <row r="25" spans="1:17" x14ac:dyDescent="0.3">
      <c r="A25" s="1">
        <v>215</v>
      </c>
      <c r="B25" s="1" t="s">
        <v>52</v>
      </c>
      <c r="C25" s="3">
        <f>100/(MAX(MainData!D:D)-MIN(MainData!D:D))*(MainData!D25-MIN(MainData!D:D))</f>
        <v>33.957046984840666</v>
      </c>
      <c r="D25" s="3">
        <f>100/(MAX(MainData!E:E)-MIN(MainData!E:E))*(MainData!E25-MIN(MainData!E:E))</f>
        <v>4.6989022167348988</v>
      </c>
      <c r="E25" s="3">
        <f>100/(MAX(MainData!F:F)-MIN(MainData!F:F))*(MainData!F25-MIN(MainData!F:F))</f>
        <v>9.0400040648434904E-2</v>
      </c>
      <c r="F25" s="3">
        <f>100/(MAX(MainData!G:G)-MIN(MainData!G:G))*(MainData!G25-MIN(MainData!G:G))</f>
        <v>7.6731549194318724E-2</v>
      </c>
      <c r="G25" s="3">
        <f>100/(MAX(MainData!H:H)-MIN(MainData!H:H))*(MainData!H25-MIN(MainData!H:H))</f>
        <v>2.1396851029471131</v>
      </c>
      <c r="H25" s="3">
        <f>100/(MAX(MainData!I:I)-MIN(MainData!I:I))*(MainData!I25-MIN(MainData!I:I))</f>
        <v>29.415426691945175</v>
      </c>
      <c r="I25" s="3">
        <f>100/(MAX(MainData!J:J)-MIN(MainData!J:J))*(MainData!J25-MIN(MainData!J:J))</f>
        <v>0</v>
      </c>
      <c r="J25" s="3">
        <f>100/(MAX(MainData!K:K)-MIN(MainData!K:K))*(MainData!K25-MIN(MainData!K:K))</f>
        <v>0.44245116968456366</v>
      </c>
      <c r="K25" s="3">
        <v>-1.5388306758701447</v>
      </c>
      <c r="L25" s="3">
        <f>100/(MAX(MainData!M:M)-MIN(MainData!M:M))*(MainData!M25-MIN(MainData!M:M))</f>
        <v>0</v>
      </c>
      <c r="M25" s="3">
        <v>-37.895951163458086</v>
      </c>
      <c r="N25" s="3">
        <f>100/(MAX(MainData!O:O)-MIN(MainData!O:O))*(MainData!O25-MIN(MainData!O:O))</f>
        <v>9.7013732774791472E-2</v>
      </c>
      <c r="O25" s="3">
        <v>-0.98817314043918003</v>
      </c>
      <c r="P25" s="3">
        <f>100/(MAX(MainData!Q:Q)-MIN(MainData!Q:Q))*(MainData!Q25-MIN(MainData!Q:Q))</f>
        <v>100</v>
      </c>
      <c r="Q25" s="3">
        <v>35.953912263103405</v>
      </c>
    </row>
    <row r="26" spans="1:17" x14ac:dyDescent="0.3">
      <c r="A26" s="1">
        <v>216</v>
      </c>
      <c r="B26" s="1" t="s">
        <v>53</v>
      </c>
      <c r="C26" s="3">
        <f>100/(MAX(MainData!D:D)-MIN(MainData!D:D))*(MainData!D26-MIN(MainData!D:D))</f>
        <v>18.552574440314221</v>
      </c>
      <c r="D26" s="3">
        <f>100/(MAX(MainData!E:E)-MIN(MainData!E:E))*(MainData!E26-MIN(MainData!E:E))</f>
        <v>57.58448008394479</v>
      </c>
      <c r="E26" s="3">
        <f>100/(MAX(MainData!F:F)-MIN(MainData!F:F))*(MainData!F26-MIN(MainData!F:F))</f>
        <v>1.3345689533720877</v>
      </c>
      <c r="F26" s="3">
        <f>100/(MAX(MainData!G:G)-MIN(MainData!G:G))*(MainData!G26-MIN(MainData!G:G))</f>
        <v>13.459055390498101</v>
      </c>
      <c r="G26" s="3">
        <f>100/(MAX(MainData!H:H)-MIN(MainData!H:H))*(MainData!H26-MIN(MainData!H:H))</f>
        <v>6.3383124747678643</v>
      </c>
      <c r="H26" s="3">
        <f>100/(MAX(MainData!I:I)-MIN(MainData!I:I))*(MainData!I26-MIN(MainData!I:I))</f>
        <v>24.428170013106303</v>
      </c>
      <c r="I26" s="3">
        <f>100/(MAX(MainData!J:J)-MIN(MainData!J:J))*(MainData!J26-MIN(MainData!J:J))</f>
        <v>1.4776</v>
      </c>
      <c r="J26" s="3">
        <f>100/(MAX(MainData!K:K)-MIN(MainData!K:K))*(MainData!K26-MIN(MainData!K:K))</f>
        <v>44.256262136727663</v>
      </c>
      <c r="K26" s="3">
        <v>-69.729664606434454</v>
      </c>
      <c r="L26" s="3">
        <f>100/(MAX(MainData!M:M)-MIN(MainData!M:M))*(MainData!M26-MIN(MainData!M:M))</f>
        <v>61.792153097880359</v>
      </c>
      <c r="M26" s="3">
        <v>36.130951103783936</v>
      </c>
      <c r="N26" s="3">
        <f>100/(MAX(MainData!O:O)-MIN(MainData!O:O))*(MainData!O26-MIN(MainData!O:O))</f>
        <v>36.935224325248917</v>
      </c>
      <c r="O26" s="3">
        <v>-28.799784832171859</v>
      </c>
      <c r="P26" s="3">
        <f>100/(MAX(MainData!Q:Q)-MIN(MainData!Q:Q))*(MainData!Q26-MIN(MainData!Q:Q))</f>
        <v>31.582641719546235</v>
      </c>
      <c r="Q26" s="3">
        <v>-30.373482015351954</v>
      </c>
    </row>
    <row r="27" spans="1:17" x14ac:dyDescent="0.3">
      <c r="A27" s="1">
        <v>217</v>
      </c>
      <c r="B27" s="1" t="s">
        <v>54</v>
      </c>
      <c r="C27" s="3">
        <f>100/(MAX(MainData!D:D)-MIN(MainData!D:D))*(MainData!D27-MIN(MainData!D:D))</f>
        <v>8.8031175661866143</v>
      </c>
      <c r="D27" s="3">
        <f>100/(MAX(MainData!E:E)-MIN(MainData!E:E))*(MainData!E27-MIN(MainData!E:E))</f>
        <v>17.882733428969395</v>
      </c>
      <c r="E27" s="3">
        <f>100/(MAX(MainData!F:F)-MIN(MainData!F:F))*(MainData!F27-MIN(MainData!F:F))</f>
        <v>0.12382067573403913</v>
      </c>
      <c r="F27" s="3">
        <f>100/(MAX(MainData!G:G)-MIN(MainData!G:G))*(MainData!G27-MIN(MainData!G:G))</f>
        <v>3.3828078622077897</v>
      </c>
      <c r="G27" s="3">
        <f>100/(MAX(MainData!H:H)-MIN(MainData!H:H))*(MainData!H27-MIN(MainData!H:H))</f>
        <v>100</v>
      </c>
      <c r="H27" s="3">
        <f>100/(MAX(MainData!I:I)-MIN(MainData!I:I))*(MainData!I27-MIN(MainData!I:I))</f>
        <v>82.118271662258437</v>
      </c>
      <c r="I27" s="3">
        <f>100/(MAX(MainData!J:J)-MIN(MainData!J:J))*(MainData!J27-MIN(MainData!J:J))</f>
        <v>0</v>
      </c>
      <c r="J27" s="3">
        <f>100/(MAX(MainData!K:K)-MIN(MainData!K:K))*(MainData!K27-MIN(MainData!K:K))</f>
        <v>0.81444756451151867</v>
      </c>
      <c r="K27" s="3">
        <v>3.9987339462610265</v>
      </c>
      <c r="L27" s="3">
        <f>100/(MAX(MainData!M:M)-MIN(MainData!M:M))*(MainData!M27-MIN(MainData!M:M))</f>
        <v>16.267639590782213</v>
      </c>
      <c r="M27" s="3">
        <v>-3.4356716529910472</v>
      </c>
      <c r="N27" s="3">
        <f>100/(MAX(MainData!O:O)-MIN(MainData!O:O))*(MainData!O27-MIN(MainData!O:O))</f>
        <v>0.31051111469142795</v>
      </c>
      <c r="O27" s="3">
        <v>1.3213653910117351</v>
      </c>
      <c r="P27" s="3">
        <f>100/(MAX(MainData!Q:Q)-MIN(MainData!Q:Q))*(MainData!Q27-MIN(MainData!Q:Q))</f>
        <v>83.691192447922504</v>
      </c>
      <c r="Q27" s="3">
        <v>3.074310634670411</v>
      </c>
    </row>
    <row r="28" spans="1:17" x14ac:dyDescent="0.3">
      <c r="A28" s="1">
        <v>218</v>
      </c>
      <c r="B28" s="1" t="s">
        <v>55</v>
      </c>
      <c r="C28" s="3">
        <f>100/(MAX(MainData!D:D)-MIN(MainData!D:D))*(MainData!D28-MIN(MainData!D:D))</f>
        <v>21.665837212754827</v>
      </c>
      <c r="D28" s="3">
        <f>100/(MAX(MainData!E:E)-MIN(MainData!E:E))*(MainData!E28-MIN(MainData!E:E))</f>
        <v>19.607710452041989</v>
      </c>
      <c r="E28" s="3">
        <f>100/(MAX(MainData!F:F)-MIN(MainData!F:F))*(MainData!F28-MIN(MainData!F:F))</f>
        <v>0.26732581799201349</v>
      </c>
      <c r="F28" s="3">
        <f>100/(MAX(MainData!G:G)-MIN(MainData!G:G))*(MainData!G28-MIN(MainData!G:G))</f>
        <v>1.1442823607123078</v>
      </c>
      <c r="G28" s="3">
        <f>100/(MAX(MainData!H:H)-MIN(MainData!H:H))*(MainData!H28-MIN(MainData!H:H))</f>
        <v>3.5526846992329428</v>
      </c>
      <c r="H28" s="3">
        <f>100/(MAX(MainData!I:I)-MIN(MainData!I:I))*(MainData!I28-MIN(MainData!I:I))</f>
        <v>41.498977006518359</v>
      </c>
      <c r="I28" s="3">
        <f>100/(MAX(MainData!J:J)-MIN(MainData!J:J))*(MainData!J28-MIN(MainData!J:J))</f>
        <v>0</v>
      </c>
      <c r="J28" s="3">
        <f>100/(MAX(MainData!K:K)-MIN(MainData!K:K))*(MainData!K28-MIN(MainData!K:K))</f>
        <v>2.0602351522721518</v>
      </c>
      <c r="K28" s="3">
        <v>11.736084125558676</v>
      </c>
      <c r="L28" s="3">
        <f>100/(MAX(MainData!M:M)-MIN(MainData!M:M))*(MainData!M28-MIN(MainData!M:M))</f>
        <v>13.47573936961097</v>
      </c>
      <c r="M28" s="3">
        <v>5.3847139533659174</v>
      </c>
      <c r="N28" s="3">
        <f>100/(MAX(MainData!O:O)-MIN(MainData!O:O))*(MainData!O28-MIN(MainData!O:O))</f>
        <v>0.72819539623705387</v>
      </c>
      <c r="O28" s="3">
        <v>4.6511785240811108</v>
      </c>
      <c r="P28" s="3">
        <f>100/(MAX(MainData!Q:Q)-MIN(MainData!Q:Q))*(MainData!Q28-MIN(MainData!Q:Q))</f>
        <v>86.408582186432028</v>
      </c>
      <c r="Q28" s="3">
        <v>-5.7011452891957362</v>
      </c>
    </row>
    <row r="29" spans="1:17" x14ac:dyDescent="0.3">
      <c r="A29" s="1">
        <v>219</v>
      </c>
      <c r="B29" s="1" t="s">
        <v>56</v>
      </c>
      <c r="C29" s="3">
        <f>100/(MAX(MainData!D:D)-MIN(MainData!D:D))*(MainData!D29-MIN(MainData!D:D))</f>
        <v>6.2994570903278406</v>
      </c>
      <c r="D29" s="3">
        <f>100/(MAX(MainData!E:E)-MIN(MainData!E:E))*(MainData!E29-MIN(MainData!E:E))</f>
        <v>12.286036985918551</v>
      </c>
      <c r="E29" s="3">
        <f>100/(MAX(MainData!F:F)-MIN(MainData!F:F))*(MainData!F29-MIN(MainData!F:F))</f>
        <v>0.13435808961594156</v>
      </c>
      <c r="F29" s="3">
        <f>100/(MAX(MainData!G:G)-MIN(MainData!G:G))*(MainData!G29-MIN(MainData!G:G))</f>
        <v>2.6345684882461216</v>
      </c>
      <c r="G29" s="3">
        <f>100/(MAX(MainData!H:H)-MIN(MainData!H:H))*(MainData!H29-MIN(MainData!H:H))</f>
        <v>18.126766249495358</v>
      </c>
      <c r="H29" s="3">
        <f>100/(MAX(MainData!I:I)-MIN(MainData!I:I))*(MainData!I29-MIN(MainData!I:I))</f>
        <v>51.736831619298087</v>
      </c>
      <c r="I29" s="3">
        <f>100/(MAX(MainData!J:J)-MIN(MainData!J:J))*(MainData!J29-MIN(MainData!J:J))</f>
        <v>1.8529299999999999E-2</v>
      </c>
      <c r="J29" s="3">
        <f>100/(MAX(MainData!K:K)-MIN(MainData!K:K))*(MainData!K29-MIN(MainData!K:K))</f>
        <v>1.954479021496871</v>
      </c>
      <c r="K29" s="3">
        <v>-8.6807292989112028</v>
      </c>
      <c r="L29" s="3">
        <f>100/(MAX(MainData!M:M)-MIN(MainData!M:M))*(MainData!M29-MIN(MainData!M:M))</f>
        <v>29.528431245445507</v>
      </c>
      <c r="M29" s="3">
        <v>-38.726318286258042</v>
      </c>
      <c r="N29" s="3">
        <f>100/(MAX(MainData!O:O)-MIN(MainData!O:O))*(MainData!O29-MIN(MainData!O:O))</f>
        <v>1.0032371184859625</v>
      </c>
      <c r="O29" s="3">
        <v>-7.1266366453305388</v>
      </c>
      <c r="P29" s="3">
        <f>100/(MAX(MainData!Q:Q)-MIN(MainData!Q:Q))*(MainData!Q29-MIN(MainData!Q:Q))</f>
        <v>70.303709269941947</v>
      </c>
      <c r="Q29" s="3">
        <v>37.545020393627823</v>
      </c>
    </row>
    <row r="30" spans="1:17" x14ac:dyDescent="0.3">
      <c r="A30" s="1">
        <v>220</v>
      </c>
      <c r="B30" s="1" t="s">
        <v>57</v>
      </c>
      <c r="C30" s="3">
        <f>100/(MAX(MainData!D:D)-MIN(MainData!D:D))*(MainData!D30-MIN(MainData!D:D))</f>
        <v>6.1318092520933849</v>
      </c>
      <c r="D30" s="3">
        <f>100/(MAX(MainData!E:E)-MIN(MainData!E:E))*(MainData!E30-MIN(MainData!E:E))</f>
        <v>0</v>
      </c>
      <c r="E30" s="3">
        <f>100/(MAX(MainData!F:F)-MIN(MainData!F:F))*(MainData!F30-MIN(MainData!F:F))</f>
        <v>0</v>
      </c>
      <c r="F30" s="3">
        <f>100/(MAX(MainData!G:G)-MIN(MainData!G:G))*(MainData!G30-MIN(MainData!G:G))</f>
        <v>0</v>
      </c>
      <c r="G30" s="3">
        <f>100/(MAX(MainData!H:H)-MIN(MainData!H:H))*(MainData!H30-MIN(MainData!H:H))</f>
        <v>0</v>
      </c>
      <c r="H30" s="3">
        <f>100/(MAX(MainData!I:I)-MIN(MainData!I:I))*(MainData!I30-MIN(MainData!I:I))</f>
        <v>0</v>
      </c>
      <c r="I30" s="3">
        <f>100/(MAX(MainData!J:J)-MIN(MainData!J:J))*(MainData!J30-MIN(MainData!J:J))</f>
        <v>0</v>
      </c>
      <c r="J30" s="3">
        <f>100/(MAX(MainData!K:K)-MIN(MainData!K:K))*(MainData!K30-MIN(MainData!K:K))</f>
        <v>42.336890688829442</v>
      </c>
      <c r="K30" s="3">
        <v>48.907999547696221</v>
      </c>
      <c r="L30" s="3">
        <f>100/(MAX(MainData!M:M)-MIN(MainData!M:M))*(MainData!M30-MIN(MainData!M:M))</f>
        <v>59.401700304873948</v>
      </c>
      <c r="M30" s="3">
        <v>10.440258239872428</v>
      </c>
      <c r="N30" s="3">
        <f>100/(MAX(MainData!O:O)-MIN(MainData!O:O))*(MainData!O30-MIN(MainData!O:O))</f>
        <v>34.325593163083362</v>
      </c>
      <c r="O30" s="3">
        <v>45.651865798461877</v>
      </c>
      <c r="P30" s="3">
        <f>100/(MAX(MainData!Q:Q)-MIN(MainData!Q:Q))*(MainData!Q30-MIN(MainData!Q:Q))</f>
        <v>34.442080158074219</v>
      </c>
      <c r="Q30" s="3">
        <v>-15.864741841770012</v>
      </c>
    </row>
    <row r="31" spans="1:17" x14ac:dyDescent="0.3">
      <c r="A31" s="1">
        <v>221</v>
      </c>
      <c r="B31" s="1" t="s">
        <v>58</v>
      </c>
      <c r="C31" s="3">
        <f>100/(MAX(MainData!D:D)-MIN(MainData!D:D))*(MainData!D31-MIN(MainData!D:D))</f>
        <v>10.101451444824981</v>
      </c>
      <c r="D31" s="3">
        <f>100/(MAX(MainData!E:E)-MIN(MainData!E:E))*(MainData!E31-MIN(MainData!E:E))</f>
        <v>73.680322029875796</v>
      </c>
      <c r="E31" s="3">
        <f>100/(MAX(MainData!F:F)-MIN(MainData!F:F))*(MainData!F31-MIN(MainData!F:F))</f>
        <v>1.0962363244576552</v>
      </c>
      <c r="F31" s="3">
        <f>100/(MAX(MainData!G:G)-MIN(MainData!G:G))*(MainData!G31-MIN(MainData!G:G))</f>
        <v>9.549376538367909</v>
      </c>
      <c r="G31" s="3">
        <f>100/(MAX(MainData!H:H)-MIN(MainData!H:H))*(MainData!H31-MIN(MainData!H:H))</f>
        <v>5.61162696810658</v>
      </c>
      <c r="H31" s="3">
        <f>100/(MAX(MainData!I:I)-MIN(MainData!I:I))*(MainData!I31-MIN(MainData!I:I))</f>
        <v>38.064667607726257</v>
      </c>
      <c r="I31" s="3">
        <f>100/(MAX(MainData!J:J)-MIN(MainData!J:J))*(MainData!J31-MIN(MainData!J:J))</f>
        <v>0</v>
      </c>
      <c r="J31" s="3">
        <f>100/(MAX(MainData!K:K)-MIN(MainData!K:K))*(MainData!K31-MIN(MainData!K:K))</f>
        <v>37.949605037145858</v>
      </c>
      <c r="K31" s="3">
        <v>90.731729475123643</v>
      </c>
      <c r="L31" s="3">
        <f>100/(MAX(MainData!M:M)-MIN(MainData!M:M))*(MainData!M31-MIN(MainData!M:M))</f>
        <v>66.005070028124265</v>
      </c>
      <c r="M31" s="3">
        <v>0.52268199924216674</v>
      </c>
      <c r="N31" s="3">
        <f>100/(MAX(MainData!O:O)-MIN(MainData!O:O))*(MainData!O31-MIN(MainData!O:O))</f>
        <v>33.263871662371685</v>
      </c>
      <c r="O31" s="3">
        <v>78.223621065205748</v>
      </c>
      <c r="P31" s="3">
        <f>100/(MAX(MainData!Q:Q)-MIN(MainData!Q:Q))*(MainData!Q31-MIN(MainData!Q:Q))</f>
        <v>28.028196334449714</v>
      </c>
      <c r="Q31" s="3">
        <v>-10.766878643940757</v>
      </c>
    </row>
    <row r="32" spans="1:17" x14ac:dyDescent="0.3">
      <c r="A32" s="1">
        <v>222</v>
      </c>
      <c r="B32" s="1" t="s">
        <v>59</v>
      </c>
      <c r="C32" s="3">
        <f>100/(MAX(MainData!D:D)-MIN(MainData!D:D))*(MainData!D32-MIN(MainData!D:D))</f>
        <v>0</v>
      </c>
      <c r="D32" s="3">
        <f>100/(MAX(MainData!E:E)-MIN(MainData!E:E))*(MainData!E32-MIN(MainData!E:E))</f>
        <v>0</v>
      </c>
      <c r="E32" s="3">
        <f>100/(MAX(MainData!F:F)-MIN(MainData!F:F))*(MainData!F32-MIN(MainData!F:F))</f>
        <v>0</v>
      </c>
      <c r="F32" s="3">
        <f>100/(MAX(MainData!G:G)-MIN(MainData!G:G))*(MainData!G32-MIN(MainData!G:G))</f>
        <v>0</v>
      </c>
      <c r="G32" s="3">
        <f>100/(MAX(MainData!H:H)-MIN(MainData!H:H))*(MainData!H32-MIN(MainData!H:H))</f>
        <v>0</v>
      </c>
      <c r="H32" s="3">
        <f>100/(MAX(MainData!I:I)-MIN(MainData!I:I))*(MainData!I32-MIN(MainData!I:I))</f>
        <v>0</v>
      </c>
      <c r="I32" s="3">
        <f>100/(MAX(MainData!J:J)-MIN(MainData!J:J))*(MainData!J32-MIN(MainData!J:J))</f>
        <v>0</v>
      </c>
      <c r="J32" s="3">
        <f>100/(MAX(MainData!K:K)-MIN(MainData!K:K))*(MainData!K32-MIN(MainData!K:K))</f>
        <v>36.28946346960322</v>
      </c>
      <c r="K32" s="3">
        <v>17.369273601216179</v>
      </c>
      <c r="L32" s="3">
        <f>100/(MAX(MainData!M:M)-MIN(MainData!M:M))*(MainData!M32-MIN(MainData!M:M))</f>
        <v>71.304109088255615</v>
      </c>
      <c r="M32" s="3">
        <v>-9.0300826043003681</v>
      </c>
      <c r="N32" s="3">
        <f>100/(MAX(MainData!O:O)-MIN(MainData!O:O))*(MainData!O32-MIN(MainData!O:O))</f>
        <v>33.723583722179683</v>
      </c>
      <c r="O32" s="3">
        <v>14.561921188253933</v>
      </c>
      <c r="P32" s="3">
        <f>100/(MAX(MainData!Q:Q)-MIN(MainData!Q:Q))*(MainData!Q32-MIN(MainData!Q:Q))</f>
        <v>22.645691167656704</v>
      </c>
      <c r="Q32" s="3">
        <v>6.6240439355177188</v>
      </c>
    </row>
    <row r="33" spans="1:17" x14ac:dyDescent="0.3">
      <c r="A33" s="1">
        <v>223</v>
      </c>
      <c r="B33" s="1" t="s">
        <v>60</v>
      </c>
      <c r="C33" s="3">
        <f>100/(MAX(MainData!D:D)-MIN(MainData!D:D))*(MainData!D33-MIN(MainData!D:D))</f>
        <v>3.0286564143829575</v>
      </c>
      <c r="D33" s="3">
        <f>100/(MAX(MainData!E:E)-MIN(MainData!E:E))*(MainData!E33-MIN(MainData!E:E))</f>
        <v>46.719368658805664</v>
      </c>
      <c r="E33" s="3">
        <f>100/(MAX(MainData!F:F)-MIN(MainData!F:F))*(MainData!F33-MIN(MainData!F:F))</f>
        <v>0.35530080996625718</v>
      </c>
      <c r="F33" s="3">
        <f>100/(MAX(MainData!G:G)-MIN(MainData!G:G))*(MainData!G33-MIN(MainData!G:G))</f>
        <v>3.1916907846690643</v>
      </c>
      <c r="G33" s="3">
        <f>100/(MAX(MainData!H:H)-MIN(MainData!H:H))*(MainData!H33-MIN(MainData!H:H))</f>
        <v>10.617682680662091</v>
      </c>
      <c r="H33" s="3">
        <f>100/(MAX(MainData!I:I)-MIN(MainData!I:I))*(MainData!I33-MIN(MainData!I:I))</f>
        <v>74.467778626856031</v>
      </c>
      <c r="I33" s="3">
        <f>100/(MAX(MainData!J:J)-MIN(MainData!J:J))*(MainData!J33-MIN(MainData!J:J))</f>
        <v>0</v>
      </c>
      <c r="J33" s="3">
        <f>100/(MAX(MainData!K:K)-MIN(MainData!K:K))*(MainData!K33-MIN(MainData!K:K))</f>
        <v>50.784436187642122</v>
      </c>
      <c r="K33" s="3">
        <v>100</v>
      </c>
      <c r="L33" s="3">
        <f>100/(MAX(MainData!M:M)-MIN(MainData!M:M))*(MainData!M33-MIN(MainData!M:M))</f>
        <v>65.133095063035711</v>
      </c>
      <c r="M33" s="3">
        <v>21.646904616121908</v>
      </c>
      <c r="N33" s="3">
        <f>100/(MAX(MainData!O:O)-MIN(MainData!O:O))*(MainData!O33-MIN(MainData!O:O))</f>
        <v>44.072996420128888</v>
      </c>
      <c r="O33" s="3">
        <v>90.466758229393207</v>
      </c>
      <c r="P33" s="3">
        <f>100/(MAX(MainData!Q:Q)-MIN(MainData!Q:Q))*(MainData!Q33-MIN(MainData!Q:Q))</f>
        <v>26.959503532247194</v>
      </c>
      <c r="Q33" s="3">
        <v>-32.344056457985772</v>
      </c>
    </row>
    <row r="34" spans="1:17" x14ac:dyDescent="0.3">
      <c r="A34" s="1">
        <v>224</v>
      </c>
      <c r="B34" s="1" t="s">
        <v>61</v>
      </c>
      <c r="C34" s="3">
        <f>100/(MAX(MainData!D:D)-MIN(MainData!D:D))*(MainData!D34-MIN(MainData!D:D))</f>
        <v>9.0840337362962522</v>
      </c>
      <c r="D34" s="3">
        <f>100/(MAX(MainData!E:E)-MIN(MainData!E:E))*(MainData!E34-MIN(MainData!E:E))</f>
        <v>4.1261864991115855</v>
      </c>
      <c r="E34" s="3">
        <f>100/(MAX(MainData!F:F)-MIN(MainData!F:F))*(MainData!F34-MIN(MainData!F:F))</f>
        <v>100</v>
      </c>
      <c r="F34" s="3">
        <f>100/(MAX(MainData!G:G)-MIN(MainData!G:G))*(MainData!G34-MIN(MainData!G:G))</f>
        <v>0.11942345834201328</v>
      </c>
      <c r="G34" s="3">
        <f>100/(MAX(MainData!H:H)-MIN(MainData!H:H))*(MainData!H34-MIN(MainData!H:H))</f>
        <v>2.7452563584981831</v>
      </c>
      <c r="H34" s="3">
        <f>100/(MAX(MainData!I:I)-MIN(MainData!I:I))*(MainData!I34-MIN(MainData!I:I))</f>
        <v>21.184581064174765</v>
      </c>
      <c r="I34" s="3">
        <f>100/(MAX(MainData!J:J)-MIN(MainData!J:J))*(MainData!J34-MIN(MainData!J:J))</f>
        <v>2.6035400000000002</v>
      </c>
      <c r="J34" s="3">
        <f>100/(MAX(MainData!K:K)-MIN(MainData!K:K))*(MainData!K34-MIN(MainData!K:K))</f>
        <v>0</v>
      </c>
      <c r="K34" s="3">
        <v>9.9128787545874815</v>
      </c>
      <c r="L34" s="3">
        <f>100/(MAX(MainData!M:M)-MIN(MainData!M:M))*(MainData!M34-MIN(MainData!M:M))</f>
        <v>100</v>
      </c>
      <c r="M34" s="3">
        <v>81.132474641643569</v>
      </c>
      <c r="N34" s="3">
        <f>100/(MAX(MainData!O:O)-MIN(MainData!O:O))*(MainData!O34-MIN(MainData!O:O))</f>
        <v>0</v>
      </c>
      <c r="O34" s="3">
        <v>8.303916226117245</v>
      </c>
      <c r="P34" s="3">
        <f>100/(MAX(MainData!Q:Q)-MIN(MainData!Q:Q))*(MainData!Q34-MIN(MainData!Q:Q))</f>
        <v>0</v>
      </c>
      <c r="Q34" s="3">
        <v>-77.787394732464804</v>
      </c>
    </row>
    <row r="35" spans="1:17" x14ac:dyDescent="0.3">
      <c r="A35" s="1">
        <v>226</v>
      </c>
      <c r="B35" s="1" t="s">
        <v>62</v>
      </c>
      <c r="C35" s="3">
        <f>100/(MAX(MainData!D:D)-MIN(MainData!D:D))*(MainData!D35-MIN(MainData!D:D))</f>
        <v>0</v>
      </c>
      <c r="D35" s="3">
        <f>100/(MAX(MainData!E:E)-MIN(MainData!E:E))*(MainData!E35-MIN(MainData!E:E))</f>
        <v>5.7302796678663306</v>
      </c>
      <c r="E35" s="3">
        <f>100/(MAX(MainData!F:F)-MIN(MainData!F:F))*(MainData!F35-MIN(MainData!F:F))</f>
        <v>0.21486162210351031</v>
      </c>
      <c r="F35" s="3">
        <f>100/(MAX(MainData!G:G)-MIN(MainData!G:G))*(MainData!G35-MIN(MainData!G:G))</f>
        <v>0.79906156888258073</v>
      </c>
      <c r="G35" s="3">
        <f>100/(MAX(MainData!H:H)-MIN(MainData!H:H))*(MainData!H35-MIN(MainData!H:H))</f>
        <v>2.9067420266451349</v>
      </c>
      <c r="H35" s="3">
        <f>100/(MAX(MainData!I:I)-MIN(MainData!I:I))*(MainData!I35-MIN(MainData!I:I))</f>
        <v>15.105962362236294</v>
      </c>
      <c r="I35" s="3">
        <f>100/(MAX(MainData!J:J)-MIN(MainData!J:J))*(MainData!J35-MIN(MainData!J:J))</f>
        <v>0</v>
      </c>
      <c r="J35" s="3">
        <f>100/(MAX(MainData!K:K)-MIN(MainData!K:K))*(MainData!K35-MIN(MainData!K:K))</f>
        <v>32.171526336288643</v>
      </c>
      <c r="K35" s="3">
        <v>9.6763465154445925</v>
      </c>
      <c r="L35" s="3">
        <f>100/(MAX(MainData!M:M)-MIN(MainData!M:M))*(MainData!M35-MIN(MainData!M:M))</f>
        <v>61.194681419477249</v>
      </c>
      <c r="M35" s="3">
        <v>18.435761902970945</v>
      </c>
      <c r="N35" s="3">
        <f>100/(MAX(MainData!O:O)-MIN(MainData!O:O))*(MainData!O35-MIN(MainData!O:O))</f>
        <v>26.658187099832343</v>
      </c>
      <c r="O35" s="3">
        <v>17.786923021029928</v>
      </c>
      <c r="P35" s="3">
        <f>100/(MAX(MainData!Q:Q)-MIN(MainData!Q:Q))*(MainData!Q35-MIN(MainData!Q:Q))</f>
        <v>34.025498781042216</v>
      </c>
      <c r="Q35" s="3">
        <v>-19.763739658291627</v>
      </c>
    </row>
    <row r="36" spans="1:17" x14ac:dyDescent="0.3">
      <c r="A36" s="1">
        <v>227</v>
      </c>
      <c r="B36" s="1" t="s">
        <v>63</v>
      </c>
      <c r="C36" s="3">
        <f>100/(MAX(MainData!D:D)-MIN(MainData!D:D))*(MainData!D36-MIN(MainData!D:D))</f>
        <v>5.4179778524480762</v>
      </c>
      <c r="D36" s="3">
        <f>100/(MAX(MainData!E:E)-MIN(MainData!E:E))*(MainData!E36-MIN(MainData!E:E))</f>
        <v>88.528014222304662</v>
      </c>
      <c r="E36" s="3">
        <f>100/(MAX(MainData!F:F)-MIN(MainData!F:F))*(MainData!F36-MIN(MainData!F:F))</f>
        <v>7.7503400842069272</v>
      </c>
      <c r="F36" s="3">
        <f>100/(MAX(MainData!G:G)-MIN(MainData!G:G))*(MainData!G36-MIN(MainData!G:G))</f>
        <v>42.792145764318825</v>
      </c>
      <c r="G36" s="3">
        <f>100/(MAX(MainData!H:H)-MIN(MainData!H:H))*(MainData!H36-MIN(MainData!H:H))</f>
        <v>3.2700847799757771</v>
      </c>
      <c r="H36" s="3">
        <f>100/(MAX(MainData!I:I)-MIN(MainData!I:I))*(MainData!I36-MIN(MainData!I:I))</f>
        <v>6.469981213002705</v>
      </c>
      <c r="I36" s="3">
        <f>100/(MAX(MainData!J:J)-MIN(MainData!J:J))*(MainData!J36-MIN(MainData!J:J))</f>
        <v>0</v>
      </c>
      <c r="J36" s="3">
        <f>100/(MAX(MainData!K:K)-MIN(MainData!K:K))*(MainData!K36-MIN(MainData!K:K))</f>
        <v>84.928972771114729</v>
      </c>
      <c r="K36" s="3">
        <v>-37.537383072752448</v>
      </c>
      <c r="L36" s="3">
        <f>100/(MAX(MainData!M:M)-MIN(MainData!M:M))*(MainData!M36-MIN(MainData!M:M))</f>
        <v>72.87463104979976</v>
      </c>
      <c r="M36" s="3">
        <v>6.0768494215489355</v>
      </c>
      <c r="N36" s="3">
        <f>100/(MAX(MainData!O:O)-MIN(MainData!O:O))*(MainData!O36-MIN(MainData!O:O))</f>
        <v>80.252187193683511</v>
      </c>
      <c r="O36" s="3">
        <v>-26.512979665691898</v>
      </c>
      <c r="P36" s="3">
        <f>100/(MAX(MainData!Q:Q)-MIN(MainData!Q:Q))*(MainData!Q36-MIN(MainData!Q:Q))</f>
        <v>12.720507067677039</v>
      </c>
      <c r="Q36" s="3">
        <v>-2.2627859260299488</v>
      </c>
    </row>
    <row r="37" spans="1:17" x14ac:dyDescent="0.3">
      <c r="A37" s="1">
        <v>228</v>
      </c>
      <c r="B37" s="1" t="s">
        <v>64</v>
      </c>
      <c r="C37" s="3">
        <f>100/(MAX(MainData!D:D)-MIN(MainData!D:D))*(MainData!D37-MIN(MainData!D:D))</f>
        <v>62.697305877413655</v>
      </c>
      <c r="D37" s="3">
        <f>100/(MAX(MainData!E:E)-MIN(MainData!E:E))*(MainData!E37-MIN(MainData!E:E))</f>
        <v>76.347832487927576</v>
      </c>
      <c r="E37" s="3">
        <f>100/(MAX(MainData!F:F)-MIN(MainData!F:F))*(MainData!F37-MIN(MainData!F:F))</f>
        <v>3.789754053873033</v>
      </c>
      <c r="F37" s="3">
        <f>100/(MAX(MainData!G:G)-MIN(MainData!G:G))*(MainData!G37-MIN(MainData!G:G))</f>
        <v>54.231196855572421</v>
      </c>
      <c r="G37" s="3">
        <f>100/(MAX(MainData!H:H)-MIN(MainData!H:H))*(MainData!H37-MIN(MainData!H:H))</f>
        <v>9.2854259184497376</v>
      </c>
      <c r="H37" s="3">
        <f>100/(MAX(MainData!I:I)-MIN(MainData!I:I))*(MainData!I37-MIN(MainData!I:I))</f>
        <v>11.397630144899578</v>
      </c>
      <c r="I37" s="3">
        <f>100/(MAX(MainData!J:J)-MIN(MainData!J:J))*(MainData!J37-MIN(MainData!J:J))</f>
        <v>74.469899999999996</v>
      </c>
      <c r="J37" s="3">
        <f>100/(MAX(MainData!K:K)-MIN(MainData!K:K))*(MainData!K37-MIN(MainData!K:K))</f>
        <v>55.494456574028604</v>
      </c>
      <c r="K37" s="3">
        <v>13.469392033212173</v>
      </c>
      <c r="L37" s="3">
        <f>100/(MAX(MainData!M:M)-MIN(MainData!M:M))*(MainData!M37-MIN(MainData!M:M))</f>
        <v>60.365900991809625</v>
      </c>
      <c r="M37" s="3">
        <v>22.244283146010375</v>
      </c>
      <c r="N37" s="3">
        <f>100/(MAX(MainData!O:O)-MIN(MainData!O:O))*(MainData!O37-MIN(MainData!O:O))</f>
        <v>45.526205975669043</v>
      </c>
      <c r="O37" s="3">
        <v>27.862666486631412</v>
      </c>
      <c r="P37" s="3">
        <f>100/(MAX(MainData!Q:Q)-MIN(MainData!Q:Q))*(MainData!Q37-MIN(MainData!Q:Q))</f>
        <v>31.466598680637752</v>
      </c>
      <c r="Q37" s="3">
        <v>-24.687249165039802</v>
      </c>
    </row>
    <row r="38" spans="1:17" x14ac:dyDescent="0.3">
      <c r="A38" s="1">
        <v>229</v>
      </c>
      <c r="B38" s="1" t="s">
        <v>65</v>
      </c>
      <c r="C38" s="3">
        <f>100/(MAX(MainData!D:D)-MIN(MainData!D:D))*(MainData!D38-MIN(MainData!D:D))</f>
        <v>22.76125172934449</v>
      </c>
      <c r="D38" s="3">
        <f>100/(MAX(MainData!E:E)-MIN(MainData!E:E))*(MainData!E38-MIN(MainData!E:E))</f>
        <v>82.263705961430702</v>
      </c>
      <c r="E38" s="3">
        <f>100/(MAX(MainData!F:F)-MIN(MainData!F:F))*(MainData!F38-MIN(MainData!F:F))</f>
        <v>6.6554756444278143</v>
      </c>
      <c r="F38" s="3">
        <f>100/(MAX(MainData!G:G)-MIN(MainData!G:G))*(MainData!G38-MIN(MainData!G:G))</f>
        <v>49.914726905440816</v>
      </c>
      <c r="G38" s="3">
        <f>100/(MAX(MainData!H:H)-MIN(MainData!H:H))*(MainData!H38-MIN(MainData!H:H))</f>
        <v>4.481227291077917</v>
      </c>
      <c r="H38" s="3">
        <f>100/(MAX(MainData!I:I)-MIN(MainData!I:I))*(MainData!I38-MIN(MainData!I:I))</f>
        <v>6.9924365841063878</v>
      </c>
      <c r="I38" s="3">
        <f>100/(MAX(MainData!J:J)-MIN(MainData!J:J))*(MainData!J38-MIN(MainData!J:J))</f>
        <v>86.891099999999994</v>
      </c>
      <c r="J38" s="3">
        <f>100/(MAX(MainData!K:K)-MIN(MainData!K:K))*(MainData!K38-MIN(MainData!K:K))</f>
        <v>35.149846393880438</v>
      </c>
      <c r="K38" s="3">
        <v>-2.4064104684423029</v>
      </c>
      <c r="L38" s="3">
        <f>100/(MAX(MainData!M:M)-MIN(MainData!M:M))*(MainData!M38-MIN(MainData!M:M))</f>
        <v>45.662621806091714</v>
      </c>
      <c r="M38" s="3">
        <v>38.585899536857958</v>
      </c>
      <c r="N38" s="3">
        <f>100/(MAX(MainData!O:O)-MIN(MainData!O:O))*(MainData!O38-MIN(MainData!O:O))</f>
        <v>23.689663899985643</v>
      </c>
      <c r="O38" s="3">
        <v>18.381320010252011</v>
      </c>
      <c r="P38" s="3">
        <f>100/(MAX(MainData!Q:Q)-MIN(MainData!Q:Q))*(MainData!Q38-MIN(MainData!Q:Q))</f>
        <v>50.093273637847751</v>
      </c>
      <c r="Q38" s="3">
        <v>-38.890307717059962</v>
      </c>
    </row>
    <row r="39" spans="1:17" x14ac:dyDescent="0.3">
      <c r="A39" s="1">
        <v>230</v>
      </c>
      <c r="B39" s="1" t="s">
        <v>66</v>
      </c>
      <c r="C39" s="3">
        <f>100/(MAX(MainData!D:D)-MIN(MainData!D:D))*(MainData!D39-MIN(MainData!D:D))</f>
        <v>1.3777720215895495</v>
      </c>
      <c r="D39" s="3">
        <f>100/(MAX(MainData!E:E)-MIN(MainData!E:E))*(MainData!E39-MIN(MainData!E:E))</f>
        <v>0</v>
      </c>
      <c r="E39" s="3">
        <f>100/(MAX(MainData!F:F)-MIN(MainData!F:F))*(MainData!F39-MIN(MainData!F:F))</f>
        <v>0</v>
      </c>
      <c r="F39" s="3">
        <f>100/(MAX(MainData!G:G)-MIN(MainData!G:G))*(MainData!G39-MIN(MainData!G:G))</f>
        <v>0</v>
      </c>
      <c r="G39" s="3">
        <f>100/(MAX(MainData!H:H)-MIN(MainData!H:H))*(MainData!H39-MIN(MainData!H:H))</f>
        <v>0</v>
      </c>
      <c r="H39" s="3">
        <f>100/(MAX(MainData!I:I)-MIN(MainData!I:I))*(MainData!I39-MIN(MainData!I:I))</f>
        <v>0</v>
      </c>
      <c r="I39" s="3">
        <f>100/(MAX(MainData!J:J)-MIN(MainData!J:J))*(MainData!J39-MIN(MainData!J:J))</f>
        <v>0</v>
      </c>
      <c r="J39" s="3">
        <f>100/(MAX(MainData!K:K)-MIN(MainData!K:K))*(MainData!K39-MIN(MainData!K:K))</f>
        <v>0.38479266456782257</v>
      </c>
      <c r="K39" s="3">
        <v>1.6557516854185366</v>
      </c>
      <c r="L39" s="3">
        <f>100/(MAX(MainData!M:M)-MIN(MainData!M:M))*(MainData!M39-MIN(MainData!M:M))</f>
        <v>20.997591332178921</v>
      </c>
      <c r="M39" s="3">
        <v>-40.431908906012488</v>
      </c>
      <c r="N39" s="3">
        <f>100/(MAX(MainData!O:O)-MIN(MainData!O:O))*(MainData!O39-MIN(MainData!O:O))</f>
        <v>0.16482725556928701</v>
      </c>
      <c r="O39" s="3">
        <v>0.26620046576661593</v>
      </c>
      <c r="P39" s="3">
        <f>100/(MAX(MainData!Q:Q)-MIN(MainData!Q:Q))*(MainData!Q39-MIN(MainData!Q:Q))</f>
        <v>78.986574881060733</v>
      </c>
      <c r="Q39" s="3">
        <v>38.186495034782297</v>
      </c>
    </row>
    <row r="40" spans="1:17" x14ac:dyDescent="0.3">
      <c r="A40" s="1">
        <v>231</v>
      </c>
      <c r="B40" s="1" t="s">
        <v>67</v>
      </c>
      <c r="C40" s="3">
        <f>100/(MAX(MainData!D:D)-MIN(MainData!D:D))*(MainData!D40-MIN(MainData!D:D))</f>
        <v>90.350077595293357</v>
      </c>
      <c r="D40" s="3">
        <f>100/(MAX(MainData!E:E)-MIN(MainData!E:E))*(MainData!E40-MIN(MainData!E:E))</f>
        <v>16.429242972792348</v>
      </c>
      <c r="E40" s="3">
        <f>100/(MAX(MainData!F:F)-MIN(MainData!F:F))*(MainData!F40-MIN(MainData!F:F))</f>
        <v>0.1284525187017444</v>
      </c>
      <c r="F40" s="3">
        <f>100/(MAX(MainData!G:G)-MIN(MainData!G:G))*(MainData!G40-MIN(MainData!G:G))</f>
        <v>0.62474286389474532</v>
      </c>
      <c r="G40" s="3">
        <f>100/(MAX(MainData!H:H)-MIN(MainData!H:H))*(MainData!H40-MIN(MainData!H:H))</f>
        <v>15.744852644327816</v>
      </c>
      <c r="H40" s="3">
        <f>100/(MAX(MainData!I:I)-MIN(MainData!I:I))*(MainData!I40-MIN(MainData!I:I))</f>
        <v>72.289328732683941</v>
      </c>
      <c r="I40" s="3">
        <f>100/(MAX(MainData!J:J)-MIN(MainData!J:J))*(MainData!J40-MIN(MainData!J:J))</f>
        <v>0</v>
      </c>
      <c r="J40" s="3">
        <f>100/(MAX(MainData!K:K)-MIN(MainData!K:K))*(MainData!K40-MIN(MainData!K:K))</f>
        <v>1.4775068364768376</v>
      </c>
      <c r="K40" s="3">
        <v>-0.81226794953329318</v>
      </c>
      <c r="L40" s="3">
        <f>100/(MAX(MainData!M:M)-MIN(MainData!M:M))*(MainData!M40-MIN(MainData!M:M))</f>
        <v>0.12550047154580987</v>
      </c>
      <c r="M40" s="3">
        <v>14.512235960119675</v>
      </c>
      <c r="N40" s="3">
        <f>100/(MAX(MainData!O:O)-MIN(MainData!O:O))*(MainData!O40-MIN(MainData!O:O))</f>
        <v>0.32581090522423473</v>
      </c>
      <c r="O40" s="3">
        <v>8.0813493450083485E-2</v>
      </c>
      <c r="P40" s="3">
        <f>100/(MAX(MainData!Q:Q)-MIN(MainData!Q:Q))*(MainData!Q40-MIN(MainData!Q:Q))</f>
        <v>99.833396260612076</v>
      </c>
      <c r="Q40" s="3">
        <v>-13.729449673565298</v>
      </c>
    </row>
    <row r="41" spans="1:17" x14ac:dyDescent="0.3">
      <c r="A41" s="1">
        <v>232</v>
      </c>
      <c r="B41" s="1" t="s">
        <v>68</v>
      </c>
      <c r="C41" s="3">
        <f>100/(MAX(MainData!D:D)-MIN(MainData!D:D))*(MainData!D41-MIN(MainData!D:D))</f>
        <v>0.16011171580829342</v>
      </c>
      <c r="D41" s="3">
        <f>100/(MAX(MainData!E:E)-MIN(MainData!E:E))*(MainData!E41-MIN(MainData!E:E))</f>
        <v>3.470329155077799E-2</v>
      </c>
      <c r="E41" s="3">
        <f>100/(MAX(MainData!F:F)-MIN(MainData!F:F))*(MainData!F41-MIN(MainData!F:F))</f>
        <v>2.9546331132312965E-2</v>
      </c>
      <c r="F41" s="3">
        <f>100/(MAX(MainData!G:G)-MIN(MainData!G:G))*(MainData!G41-MIN(MainData!G:G))</f>
        <v>4.4843113165510939E-3</v>
      </c>
      <c r="G41" s="3">
        <f>100/(MAX(MainData!H:H)-MIN(MainData!H:H))*(MainData!H41-MIN(MainData!H:H))</f>
        <v>0.28259991925716593</v>
      </c>
      <c r="H41" s="3">
        <f>100/(MAX(MainData!I:I)-MIN(MainData!I:I))*(MainData!I41-MIN(MainData!I:I))</f>
        <v>0.66508132609137094</v>
      </c>
      <c r="I41" s="3">
        <f>100/(MAX(MainData!J:J)-MIN(MainData!J:J))*(MainData!J41-MIN(MainData!J:J))</f>
        <v>0</v>
      </c>
      <c r="J41" s="3">
        <f>100/(MAX(MainData!K:K)-MIN(MainData!K:K))*(MainData!K41-MIN(MainData!K:K))</f>
        <v>36.09341926267826</v>
      </c>
      <c r="K41" s="3">
        <v>61.014040904804773</v>
      </c>
      <c r="L41" s="3">
        <f>100/(MAX(MainData!M:M)-MIN(MainData!M:M))*(MainData!M41-MIN(MainData!M:M))</f>
        <v>71.793456252840116</v>
      </c>
      <c r="M41" s="3">
        <v>0.60217749766840001</v>
      </c>
      <c r="N41" s="3">
        <f>100/(MAX(MainData!O:O)-MIN(MainData!O:O))*(MainData!O41-MIN(MainData!O:O))</f>
        <v>33.717277223155186</v>
      </c>
      <c r="O41" s="3">
        <v>60.789688559251665</v>
      </c>
      <c r="P41" s="3">
        <f>100/(MAX(MainData!Q:Q)-MIN(MainData!Q:Q))*(MainData!Q41-MIN(MainData!Q:Q))</f>
        <v>22.157391118777788</v>
      </c>
      <c r="Q41" s="3">
        <v>-8.552504555099901</v>
      </c>
    </row>
    <row r="42" spans="1:17" x14ac:dyDescent="0.3">
      <c r="A42" s="1">
        <v>233</v>
      </c>
      <c r="B42" s="1" t="s">
        <v>69</v>
      </c>
      <c r="C42" s="3">
        <f>100/(MAX(MainData!D:D)-MIN(MainData!D:D))*(MainData!D42-MIN(MainData!D:D))</f>
        <v>0</v>
      </c>
      <c r="D42" s="3">
        <f>100/(MAX(MainData!E:E)-MIN(MainData!E:E))*(MainData!E42-MIN(MainData!E:E))</f>
        <v>0</v>
      </c>
      <c r="E42" s="3">
        <f>100/(MAX(MainData!F:F)-MIN(MainData!F:F))*(MainData!F42-MIN(MainData!F:F))</f>
        <v>0</v>
      </c>
      <c r="F42" s="3">
        <f>100/(MAX(MainData!G:G)-MIN(MainData!G:G))*(MainData!G42-MIN(MainData!G:G))</f>
        <v>0</v>
      </c>
      <c r="G42" s="3">
        <f>100/(MAX(MainData!H:H)-MIN(MainData!H:H))*(MainData!H42-MIN(MainData!H:H))</f>
        <v>0</v>
      </c>
      <c r="H42" s="3">
        <f>100/(MAX(MainData!I:I)-MIN(MainData!I:I))*(MainData!I42-MIN(MainData!I:I))</f>
        <v>0</v>
      </c>
      <c r="I42" s="3">
        <f>100/(MAX(MainData!J:J)-MIN(MainData!J:J))*(MainData!J42-MIN(MainData!J:J))</f>
        <v>0</v>
      </c>
      <c r="J42" s="3">
        <f>100/(MAX(MainData!K:K)-MIN(MainData!K:K))*(MainData!K42-MIN(MainData!K:K))</f>
        <v>38.114781739710224</v>
      </c>
      <c r="K42" s="3">
        <v>-7.7137253696494739</v>
      </c>
      <c r="L42" s="3">
        <f>100/(MAX(MainData!M:M)-MIN(MainData!M:M))*(MainData!M42-MIN(MainData!M:M))</f>
        <v>84.476426553149764</v>
      </c>
      <c r="M42" s="3">
        <v>-12.123389378502424</v>
      </c>
      <c r="N42" s="3">
        <f>100/(MAX(MainData!O:O)-MIN(MainData!O:O))*(MainData!O42-MIN(MainData!O:O))</f>
        <v>40.419238516364388</v>
      </c>
      <c r="O42" s="3">
        <v>-2.8891492319557095</v>
      </c>
      <c r="P42" s="3">
        <f>100/(MAX(MainData!Q:Q)-MIN(MainData!Q:Q))*(MainData!Q42-MIN(MainData!Q:Q))</f>
        <v>8.2688487859167115</v>
      </c>
      <c r="Q42" s="3">
        <v>11.840010514459522</v>
      </c>
    </row>
    <row r="43" spans="1:17" x14ac:dyDescent="0.3">
      <c r="A43" s="1">
        <v>234</v>
      </c>
      <c r="B43" s="1" t="s">
        <v>70</v>
      </c>
      <c r="C43" s="3">
        <f>100/(MAX(MainData!D:D)-MIN(MainData!D:D))*(MainData!D43-MIN(MainData!D:D))</f>
        <v>12.629696975811726</v>
      </c>
      <c r="D43" s="3">
        <f>100/(MAX(MainData!E:E)-MIN(MainData!E:E))*(MainData!E43-MIN(MainData!E:E))</f>
        <v>1.2129616350377106</v>
      </c>
      <c r="E43" s="3">
        <f>100/(MAX(MainData!F:F)-MIN(MainData!F:F))*(MainData!F43-MIN(MainData!F:F))</f>
        <v>6.4437007628510248E-2</v>
      </c>
      <c r="F43" s="3">
        <f>100/(MAX(MainData!G:G)-MIN(MainData!G:G))*(MainData!G43-MIN(MainData!G:G))</f>
        <v>3.409500191472975E-2</v>
      </c>
      <c r="G43" s="3">
        <f>100/(MAX(MainData!H:H)-MIN(MainData!H:H))*(MainData!H43-MIN(MainData!H:H))</f>
        <v>1.6552280985062575</v>
      </c>
      <c r="H43" s="3">
        <f>100/(MAX(MainData!I:I)-MIN(MainData!I:I))*(MainData!I43-MIN(MainData!I:I))</f>
        <v>10.65874404399009</v>
      </c>
      <c r="I43" s="3">
        <f>100/(MAX(MainData!J:J)-MIN(MainData!J:J))*(MainData!J43-MIN(MainData!J:J))</f>
        <v>0</v>
      </c>
      <c r="J43" s="3">
        <f>100/(MAX(MainData!K:K)-MIN(MainData!K:K))*(MainData!K43-MIN(MainData!K:K))</f>
        <v>100</v>
      </c>
      <c r="K43" s="3">
        <v>-56.424392838641701</v>
      </c>
      <c r="L43" s="3">
        <f>100/(MAX(MainData!M:M)-MIN(MainData!M:M))*(MainData!M43-MIN(MainData!M:M))</f>
        <v>78.404687445543104</v>
      </c>
      <c r="M43" s="3">
        <v>20.602257405222218</v>
      </c>
      <c r="N43" s="3">
        <f>100/(MAX(MainData!O:O)-MIN(MainData!O:O))*(MainData!O43-MIN(MainData!O:O))</f>
        <v>100</v>
      </c>
      <c r="O43" s="3">
        <v>-23.936734005434399</v>
      </c>
      <c r="P43" s="3">
        <f>100/(MAX(MainData!Q:Q)-MIN(MainData!Q:Q))*(MainData!Q43-MIN(MainData!Q:Q))</f>
        <v>3.6436921237939885</v>
      </c>
      <c r="Q43" s="3">
        <v>-16.33240188447229</v>
      </c>
    </row>
    <row r="44" spans="1:17" x14ac:dyDescent="0.3">
      <c r="A44" s="1">
        <v>236</v>
      </c>
      <c r="B44" s="1" t="s">
        <v>71</v>
      </c>
      <c r="C44" s="3">
        <f>100/(MAX(MainData!D:D)-MIN(MainData!D:D))*(MainData!D44-MIN(MainData!D:D))</f>
        <v>0</v>
      </c>
      <c r="D44" s="3">
        <f>100/(MAX(MainData!E:E)-MIN(MainData!E:E))*(MainData!E44-MIN(MainData!E:E))</f>
        <v>51.564740180792782</v>
      </c>
      <c r="E44" s="3">
        <f>100/(MAX(MainData!F:F)-MIN(MainData!F:F))*(MainData!F44-MIN(MainData!F:F))</f>
        <v>0.33166004974814134</v>
      </c>
      <c r="F44" s="3">
        <f>100/(MAX(MainData!G:G)-MIN(MainData!G:G))*(MainData!G44-MIN(MainData!G:G))</f>
        <v>0.99679834407907175</v>
      </c>
      <c r="G44" s="3">
        <f>100/(MAX(MainData!H:H)-MIN(MainData!H:H))*(MainData!H44-MIN(MainData!H:H))</f>
        <v>3.1085991118288252</v>
      </c>
      <c r="H44" s="3">
        <f>100/(MAX(MainData!I:I)-MIN(MainData!I:I))*(MainData!I44-MIN(MainData!I:I))</f>
        <v>88.075859124934539</v>
      </c>
      <c r="I44" s="3">
        <f>100/(MAX(MainData!J:J)-MIN(MainData!J:J))*(MainData!J44-MIN(MainData!J:J))</f>
        <v>97.375399999999999</v>
      </c>
      <c r="J44" s="3">
        <f>100/(MAX(MainData!K:K)-MIN(MainData!K:K))*(MainData!K44-MIN(MainData!K:K))</f>
        <v>45.187884269089068</v>
      </c>
      <c r="K44" s="3">
        <v>80.285967025736227</v>
      </c>
      <c r="L44" s="3">
        <f>100/(MAX(MainData!M:M)-MIN(MainData!M:M))*(MainData!M44-MIN(MainData!M:M))</f>
        <v>79.183411716627546</v>
      </c>
      <c r="M44" s="3">
        <v>39.925625603092733</v>
      </c>
      <c r="N44" s="3">
        <f>100/(MAX(MainData!O:O)-MIN(MainData!O:O))*(MainData!O44-MIN(MainData!O:O))</f>
        <v>45.538287212705612</v>
      </c>
      <c r="O44" s="3">
        <v>100</v>
      </c>
      <c r="P44" s="3">
        <f>100/(MAX(MainData!Q:Q)-MIN(MainData!Q:Q))*(MainData!Q44-MIN(MainData!Q:Q))</f>
        <v>12.64364086625905</v>
      </c>
      <c r="Q44" s="3">
        <v>-50.875420279348667</v>
      </c>
    </row>
    <row r="45" spans="1:17" x14ac:dyDescent="0.3">
      <c r="A45" s="1">
        <v>237</v>
      </c>
      <c r="B45" s="1" t="s">
        <v>87</v>
      </c>
      <c r="C45" s="3">
        <f>100/(MAX(MainData!D:D)-MIN(MainData!D:D))*(MainData!D45-MIN(MainData!D:D))</f>
        <v>20.590498432136499</v>
      </c>
      <c r="D45" s="3">
        <f>100/(MAX(MainData!E:E)-MIN(MainData!E:E))*(MainData!E45-MIN(MainData!E:E))</f>
        <v>17.536292621224238</v>
      </c>
      <c r="E45" s="3">
        <f>100/(MAX(MainData!F:F)-MIN(MainData!F:F))*(MainData!F45-MIN(MainData!F:F))</f>
        <v>0.13311323129652339</v>
      </c>
      <c r="F45" s="3">
        <f>100/(MAX(MainData!G:G)-MIN(MainData!G:G))*(MainData!G45-MIN(MainData!G:G))</f>
        <v>1.0136837138512704</v>
      </c>
      <c r="G45" s="3">
        <f>100/(MAX(MainData!H:H)-MIN(MainData!H:H))*(MainData!H45-MIN(MainData!H:H))</f>
        <v>29.188534517561564</v>
      </c>
      <c r="H45" s="3">
        <f>100/(MAX(MainData!I:I)-MIN(MainData!I:I))*(MainData!I45-MIN(MainData!I:I))</f>
        <v>74.73515346117135</v>
      </c>
      <c r="I45" s="3">
        <f>100/(MAX(MainData!J:J)-MIN(MainData!J:J))*(MainData!J45-MIN(MainData!J:J))</f>
        <v>100</v>
      </c>
      <c r="J45" s="3">
        <f>100/(MAX(MainData!K:K)-MIN(MainData!K:K))*(MainData!K45-MIN(MainData!K:K))</f>
        <v>46.355462957667079</v>
      </c>
      <c r="K45" s="3">
        <v>8.4633124036187724</v>
      </c>
      <c r="L45" s="3">
        <f>100/(MAX(MainData!M:M)-MIN(MainData!M:M))*(MainData!M45-MIN(MainData!M:M))</f>
        <v>72.501604826707776</v>
      </c>
      <c r="M45" s="3">
        <v>20.04805419483796</v>
      </c>
      <c r="N45" s="3">
        <f>100/(MAX(MainData!O:O)-MIN(MainData!O:O))*(MainData!O45-MIN(MainData!O:O))</f>
        <v>43.630617903497686</v>
      </c>
      <c r="O45" s="3">
        <v>22.229464204721531</v>
      </c>
      <c r="P45" s="3">
        <f>100/(MAX(MainData!Q:Q)-MIN(MainData!Q:Q))*(MainData!Q45-MIN(MainData!Q:Q))</f>
        <v>19.66914098736752</v>
      </c>
      <c r="Q45" s="3">
        <v>-21.871306092786881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E1AC6-819D-4A60-A964-FD189FBA81C9}">
  <dimension ref="A1:AB45"/>
  <sheetViews>
    <sheetView workbookViewId="0"/>
  </sheetViews>
  <sheetFormatPr defaultRowHeight="14.4" x14ac:dyDescent="0.3"/>
  <cols>
    <col min="1" max="1" width="4" bestFit="1" customWidth="1"/>
    <col min="2" max="2" width="38.21875" bestFit="1" customWidth="1"/>
    <col min="3" max="3" width="14" bestFit="1" customWidth="1"/>
    <col min="4" max="4" width="13.44140625" bestFit="1" customWidth="1"/>
    <col min="6" max="6" width="9.88671875" bestFit="1" customWidth="1"/>
    <col min="7" max="7" width="12" bestFit="1" customWidth="1"/>
    <col min="9" max="9" width="22.44140625" bestFit="1" customWidth="1"/>
    <col min="15" max="15" width="4" bestFit="1" customWidth="1"/>
    <col min="16" max="17" width="12" bestFit="1" customWidth="1"/>
    <col min="18" max="18" width="22.44140625" bestFit="1" customWidth="1"/>
    <col min="20" max="20" width="4" bestFit="1" customWidth="1"/>
    <col min="21" max="21" width="38.21875" bestFit="1" customWidth="1"/>
    <col min="22" max="22" width="14.88671875" bestFit="1" customWidth="1"/>
    <col min="23" max="23" width="15.77734375" bestFit="1" customWidth="1"/>
    <col min="25" max="25" width="15.88671875" bestFit="1" customWidth="1"/>
  </cols>
  <sheetData>
    <row r="1" spans="1:28" x14ac:dyDescent="0.3">
      <c r="A1" t="s">
        <v>210</v>
      </c>
      <c r="B1" t="s">
        <v>1</v>
      </c>
      <c r="C1" t="s">
        <v>75</v>
      </c>
      <c r="D1" t="s">
        <v>82</v>
      </c>
      <c r="F1" t="s">
        <v>96</v>
      </c>
      <c r="G1" t="s">
        <v>74</v>
      </c>
      <c r="O1" t="s">
        <v>211</v>
      </c>
      <c r="P1" t="s">
        <v>96</v>
      </c>
      <c r="Q1" t="s">
        <v>74</v>
      </c>
      <c r="R1" t="s">
        <v>213</v>
      </c>
      <c r="T1" t="s">
        <v>212</v>
      </c>
      <c r="U1" t="s">
        <v>1</v>
      </c>
      <c r="V1" t="s">
        <v>84</v>
      </c>
      <c r="W1" t="s">
        <v>214</v>
      </c>
    </row>
    <row r="2" spans="1:28" x14ac:dyDescent="0.3">
      <c r="A2">
        <v>101</v>
      </c>
      <c r="C2">
        <v>8.9391913271021112E-2</v>
      </c>
      <c r="D2">
        <v>10.611853277111488</v>
      </c>
      <c r="F2" s="5">
        <f>(C2+D2)/2</f>
        <v>5.350622595191254</v>
      </c>
      <c r="G2">
        <v>0.10159351926416149</v>
      </c>
      <c r="O2">
        <v>101</v>
      </c>
      <c r="P2">
        <v>5.350622595191254</v>
      </c>
      <c r="Q2">
        <v>0.10159351926416149</v>
      </c>
      <c r="R2" t="str">
        <f>IF(P2&gt;36,"low mod, good grass","low mod, poor-mod grass")</f>
        <v>low mod, poor-mod grass</v>
      </c>
      <c r="T2">
        <v>101</v>
      </c>
      <c r="V2">
        <v>5.4668055721058124</v>
      </c>
      <c r="W2" t="s">
        <v>113</v>
      </c>
      <c r="Y2" t="s">
        <v>114</v>
      </c>
      <c r="AA2" t="s">
        <v>109</v>
      </c>
    </row>
    <row r="3" spans="1:28" x14ac:dyDescent="0.3">
      <c r="A3">
        <v>105</v>
      </c>
      <c r="C3">
        <v>0.54492460408193422</v>
      </c>
      <c r="D3">
        <v>44.729111666177822</v>
      </c>
      <c r="F3" s="5">
        <f t="shared" ref="F3:F45" si="0">(C3+D3)/2</f>
        <v>22.637018135129878</v>
      </c>
      <c r="G3">
        <v>0</v>
      </c>
      <c r="O3">
        <v>105</v>
      </c>
      <c r="P3">
        <v>22.637018135129878</v>
      </c>
      <c r="Q3">
        <v>0</v>
      </c>
      <c r="R3" t="str">
        <f>IF(P3&gt;36,"low mod, good grass","low mod, poor-mod grass")</f>
        <v>low mod, poor-mod grass</v>
      </c>
      <c r="T3">
        <v>105</v>
      </c>
      <c r="U3" t="s">
        <v>209</v>
      </c>
      <c r="V3">
        <v>56.355429765254165</v>
      </c>
      <c r="W3" s="26" t="s">
        <v>117</v>
      </c>
      <c r="Y3" t="s">
        <v>110</v>
      </c>
      <c r="Z3">
        <v>9</v>
      </c>
      <c r="AA3">
        <v>47</v>
      </c>
    </row>
    <row r="4" spans="1:28" x14ac:dyDescent="0.3">
      <c r="A4">
        <v>106</v>
      </c>
      <c r="C4">
        <v>2.5124543571195961</v>
      </c>
      <c r="D4">
        <v>47.776186409877418</v>
      </c>
      <c r="F4" s="5">
        <f t="shared" si="0"/>
        <v>25.144320383498506</v>
      </c>
      <c r="G4">
        <v>1.5545826316263058E-2</v>
      </c>
      <c r="O4">
        <v>106</v>
      </c>
      <c r="P4">
        <v>25.144320383498506</v>
      </c>
      <c r="Q4">
        <v>1.5545826316263058E-2</v>
      </c>
      <c r="R4" t="str">
        <f>IF(P4&gt;36,"low mod, good grass","low mod, poor-mod grass")</f>
        <v>low mod, poor-mod grass</v>
      </c>
      <c r="T4">
        <v>106</v>
      </c>
      <c r="V4">
        <v>41.630120825249811</v>
      </c>
      <c r="W4" t="s">
        <v>118</v>
      </c>
      <c r="Y4" t="s">
        <v>111</v>
      </c>
      <c r="Z4">
        <v>9</v>
      </c>
      <c r="AA4">
        <v>18</v>
      </c>
    </row>
    <row r="5" spans="1:28" x14ac:dyDescent="0.3">
      <c r="A5">
        <v>107</v>
      </c>
      <c r="B5" t="s">
        <v>37</v>
      </c>
      <c r="C5">
        <v>4.9915077104999988</v>
      </c>
      <c r="D5">
        <v>33.816293402902375</v>
      </c>
      <c r="F5" s="5">
        <f t="shared" si="0"/>
        <v>19.403900556701188</v>
      </c>
      <c r="G5">
        <v>36.764561446062473</v>
      </c>
      <c r="O5">
        <v>107</v>
      </c>
      <c r="P5">
        <v>19.403900556701188</v>
      </c>
      <c r="Q5">
        <v>36.764561446062473</v>
      </c>
      <c r="R5" t="str">
        <f>IF(P5&gt;36,"high mod, good grass","high mod, poor-mod grass")</f>
        <v>high mod, poor-mod grass</v>
      </c>
      <c r="T5">
        <v>107</v>
      </c>
      <c r="U5" t="s">
        <v>37</v>
      </c>
      <c r="V5">
        <v>14.712784170570373</v>
      </c>
      <c r="W5" t="s">
        <v>112</v>
      </c>
      <c r="Y5" t="s">
        <v>112</v>
      </c>
      <c r="Z5">
        <v>9</v>
      </c>
      <c r="AA5">
        <v>10</v>
      </c>
    </row>
    <row r="6" spans="1:28" x14ac:dyDescent="0.3">
      <c r="A6">
        <v>108</v>
      </c>
      <c r="C6">
        <v>4.4684547358891029</v>
      </c>
      <c r="D6">
        <v>21.700298509742403</v>
      </c>
      <c r="F6" s="5">
        <f t="shared" si="0"/>
        <v>13.084376622815753</v>
      </c>
      <c r="G6">
        <v>0</v>
      </c>
      <c r="O6">
        <v>108</v>
      </c>
      <c r="P6">
        <v>13.084376622815753</v>
      </c>
      <c r="Q6">
        <v>0</v>
      </c>
      <c r="R6" t="str">
        <f t="shared" ref="R6:R14" si="1">IF(P6&gt;36,"low mod, good grass","low mod, poor-mod grass")</f>
        <v>low mod, poor-mod grass</v>
      </c>
      <c r="T6">
        <v>108</v>
      </c>
      <c r="V6">
        <v>35.513418719497658</v>
      </c>
      <c r="W6" t="s">
        <v>118</v>
      </c>
      <c r="Y6" t="s">
        <v>113</v>
      </c>
      <c r="Z6">
        <v>8</v>
      </c>
      <c r="AA6">
        <v>0</v>
      </c>
    </row>
    <row r="7" spans="1:28" x14ac:dyDescent="0.3">
      <c r="A7">
        <v>109</v>
      </c>
      <c r="B7" t="s">
        <v>38</v>
      </c>
      <c r="C7">
        <v>0.16309491640510781</v>
      </c>
      <c r="D7">
        <v>10.214088714589286</v>
      </c>
      <c r="F7" s="5">
        <f t="shared" si="0"/>
        <v>5.1885918154971966</v>
      </c>
      <c r="G7">
        <v>2.3433016740692945</v>
      </c>
      <c r="O7">
        <v>109</v>
      </c>
      <c r="P7">
        <v>5.1885918154971966</v>
      </c>
      <c r="Q7">
        <v>2.3433016740692945</v>
      </c>
      <c r="R7" t="str">
        <f t="shared" si="1"/>
        <v>low mod, poor-mod grass</v>
      </c>
      <c r="T7">
        <v>109</v>
      </c>
      <c r="U7" t="s">
        <v>38</v>
      </c>
      <c r="V7">
        <v>9.1308405304965845</v>
      </c>
      <c r="W7" t="s">
        <v>113</v>
      </c>
      <c r="Y7" t="s">
        <v>115</v>
      </c>
      <c r="Z7">
        <v>9</v>
      </c>
      <c r="AA7" t="s">
        <v>119</v>
      </c>
      <c r="AB7" s="48">
        <v>0.2</v>
      </c>
    </row>
    <row r="8" spans="1:28" x14ac:dyDescent="0.3">
      <c r="A8">
        <v>110</v>
      </c>
      <c r="B8" t="s">
        <v>39</v>
      </c>
      <c r="C8">
        <v>0.19458936997235443</v>
      </c>
      <c r="D8">
        <v>18.411757408718987</v>
      </c>
      <c r="F8" s="5">
        <f t="shared" si="0"/>
        <v>9.3031733893456714</v>
      </c>
      <c r="G8">
        <v>0</v>
      </c>
      <c r="O8">
        <v>110</v>
      </c>
      <c r="P8">
        <v>9.3031733893456714</v>
      </c>
      <c r="Q8">
        <v>0</v>
      </c>
      <c r="R8" t="str">
        <f t="shared" si="1"/>
        <v>low mod, poor-mod grass</v>
      </c>
      <c r="T8">
        <v>110</v>
      </c>
      <c r="U8" t="s">
        <v>39</v>
      </c>
      <c r="V8">
        <v>-1.6506609153469043</v>
      </c>
      <c r="W8" t="s">
        <v>116</v>
      </c>
    </row>
    <row r="9" spans="1:28" x14ac:dyDescent="0.3">
      <c r="A9">
        <v>135</v>
      </c>
      <c r="C9">
        <v>0.32054986246509659</v>
      </c>
      <c r="D9">
        <v>17.527563167719325</v>
      </c>
      <c r="F9" s="5">
        <f t="shared" si="0"/>
        <v>8.9240565150922109</v>
      </c>
      <c r="G9">
        <v>3.8212052895343236</v>
      </c>
      <c r="O9">
        <v>135</v>
      </c>
      <c r="P9">
        <v>8.9240565150922109</v>
      </c>
      <c r="Q9">
        <v>3.8212052895343236</v>
      </c>
      <c r="R9" t="str">
        <f t="shared" si="1"/>
        <v>low mod, poor-mod grass</v>
      </c>
      <c r="T9">
        <v>135</v>
      </c>
      <c r="V9">
        <v>11.875302751477214</v>
      </c>
      <c r="W9" t="s">
        <v>112</v>
      </c>
    </row>
    <row r="10" spans="1:28" x14ac:dyDescent="0.3">
      <c r="A10">
        <v>136</v>
      </c>
      <c r="C10">
        <v>15.234429455334066</v>
      </c>
      <c r="D10">
        <v>33.239790109149318</v>
      </c>
      <c r="F10" s="5">
        <f t="shared" si="0"/>
        <v>24.237109782241692</v>
      </c>
      <c r="G10">
        <v>0.4049739231632607</v>
      </c>
      <c r="O10">
        <v>136</v>
      </c>
      <c r="P10">
        <v>24.237109782241692</v>
      </c>
      <c r="Q10">
        <v>0.4049739231632607</v>
      </c>
      <c r="R10" t="str">
        <f t="shared" si="1"/>
        <v>low mod, poor-mod grass</v>
      </c>
      <c r="T10">
        <v>136</v>
      </c>
      <c r="V10">
        <v>37.867638136175451</v>
      </c>
      <c r="W10" t="s">
        <v>118</v>
      </c>
    </row>
    <row r="11" spans="1:28" x14ac:dyDescent="0.3">
      <c r="A11">
        <v>139</v>
      </c>
      <c r="B11" t="s">
        <v>40</v>
      </c>
      <c r="C11">
        <v>0.15235887948893828</v>
      </c>
      <c r="D11">
        <v>28.867255537734476</v>
      </c>
      <c r="F11" s="5">
        <f t="shared" si="0"/>
        <v>14.509807208611708</v>
      </c>
      <c r="G11">
        <v>1.484451393966449</v>
      </c>
      <c r="O11">
        <v>139</v>
      </c>
      <c r="P11">
        <v>14.509807208611708</v>
      </c>
      <c r="Q11">
        <v>1.484451393966449</v>
      </c>
      <c r="R11" t="str">
        <f t="shared" si="1"/>
        <v>low mod, poor-mod grass</v>
      </c>
      <c r="T11">
        <v>139</v>
      </c>
      <c r="U11" t="s">
        <v>40</v>
      </c>
      <c r="V11">
        <v>16.430224160875539</v>
      </c>
      <c r="W11" t="s">
        <v>112</v>
      </c>
    </row>
    <row r="12" spans="1:28" x14ac:dyDescent="0.3">
      <c r="A12">
        <v>195</v>
      </c>
      <c r="C12">
        <v>0.5766084424027843</v>
      </c>
      <c r="D12">
        <v>52.462548363152123</v>
      </c>
      <c r="F12" s="5">
        <f t="shared" si="0"/>
        <v>26.519578402777455</v>
      </c>
      <c r="G12">
        <v>1.3492953622579049</v>
      </c>
      <c r="O12">
        <v>195</v>
      </c>
      <c r="P12">
        <v>26.519578402777455</v>
      </c>
      <c r="Q12">
        <v>1.3492953622579049</v>
      </c>
      <c r="R12" t="str">
        <f t="shared" si="1"/>
        <v>low mod, poor-mod grass</v>
      </c>
      <c r="T12">
        <v>195</v>
      </c>
      <c r="V12">
        <v>16.567141353803343</v>
      </c>
      <c r="W12" t="s">
        <v>112</v>
      </c>
    </row>
    <row r="13" spans="1:28" x14ac:dyDescent="0.3">
      <c r="A13">
        <v>197</v>
      </c>
      <c r="C13">
        <v>4.8507613498051869</v>
      </c>
      <c r="D13">
        <v>14.914997903412754</v>
      </c>
      <c r="F13" s="5">
        <f t="shared" si="0"/>
        <v>9.88287962660897</v>
      </c>
      <c r="G13">
        <v>0.43485073638829069</v>
      </c>
      <c r="O13">
        <v>197</v>
      </c>
      <c r="P13">
        <v>9.88287962660897</v>
      </c>
      <c r="Q13">
        <v>0.43485073638829069</v>
      </c>
      <c r="R13" t="str">
        <f t="shared" si="1"/>
        <v>low mod, poor-mod grass</v>
      </c>
      <c r="T13">
        <v>197</v>
      </c>
      <c r="V13">
        <v>14.838260823426715</v>
      </c>
      <c r="W13" t="s">
        <v>112</v>
      </c>
    </row>
    <row r="14" spans="1:28" x14ac:dyDescent="0.3">
      <c r="A14">
        <v>204</v>
      </c>
      <c r="B14" t="s">
        <v>41</v>
      </c>
      <c r="C14">
        <v>0.40001639794817778</v>
      </c>
      <c r="D14">
        <v>71.687247700047067</v>
      </c>
      <c r="F14" s="5">
        <f t="shared" si="0"/>
        <v>36.043632048997623</v>
      </c>
      <c r="G14">
        <v>8.1633295989032693</v>
      </c>
      <c r="O14">
        <v>204</v>
      </c>
      <c r="P14">
        <v>36.043632048997623</v>
      </c>
      <c r="Q14">
        <v>8.1633295989032693</v>
      </c>
      <c r="R14" t="str">
        <f t="shared" si="1"/>
        <v>low mod, good grass</v>
      </c>
      <c r="T14">
        <v>204</v>
      </c>
      <c r="U14" t="s">
        <v>41</v>
      </c>
      <c r="V14">
        <v>9.5591155601345292</v>
      </c>
      <c r="W14" t="s">
        <v>113</v>
      </c>
    </row>
    <row r="15" spans="1:28" x14ac:dyDescent="0.3">
      <c r="A15">
        <v>205</v>
      </c>
      <c r="B15" t="s">
        <v>42</v>
      </c>
      <c r="C15">
        <v>1.5156831362115195</v>
      </c>
      <c r="D15">
        <v>71.969768211758037</v>
      </c>
      <c r="F15" s="5">
        <f t="shared" si="0"/>
        <v>36.742725673984779</v>
      </c>
      <c r="G15">
        <v>25.560777077174631</v>
      </c>
      <c r="O15">
        <v>205</v>
      </c>
      <c r="P15">
        <v>36.742725673984779</v>
      </c>
      <c r="Q15">
        <v>25.560777077174631</v>
      </c>
      <c r="R15" t="str">
        <f>IF(P15&gt;36,"high mod, good grass","high mod, poor-mod grass")</f>
        <v>high mod, good grass</v>
      </c>
      <c r="T15">
        <v>205</v>
      </c>
      <c r="U15" t="s">
        <v>42</v>
      </c>
      <c r="V15">
        <v>47.326209887335729</v>
      </c>
      <c r="W15" s="26" t="s">
        <v>117</v>
      </c>
    </row>
    <row r="16" spans="1:28" x14ac:dyDescent="0.3">
      <c r="A16">
        <v>206</v>
      </c>
      <c r="B16" t="s">
        <v>43</v>
      </c>
      <c r="C16">
        <v>2.2256611721992416</v>
      </c>
      <c r="D16">
        <v>79.763942882991103</v>
      </c>
      <c r="F16" s="5">
        <f t="shared" si="0"/>
        <v>40.994802027595171</v>
      </c>
      <c r="G16">
        <v>49.583938093431037</v>
      </c>
      <c r="O16">
        <v>206</v>
      </c>
      <c r="P16">
        <v>40.994802027595171</v>
      </c>
      <c r="Q16">
        <v>49.583938093431037</v>
      </c>
      <c r="R16" t="str">
        <f>IF(P16&gt;36,"high mod, good grass","high mod, poor-mod grass")</f>
        <v>high mod, good grass</v>
      </c>
      <c r="T16">
        <v>206</v>
      </c>
      <c r="U16" t="s">
        <v>43</v>
      </c>
      <c r="V16">
        <v>50.285339182026952</v>
      </c>
      <c r="W16" s="26" t="s">
        <v>117</v>
      </c>
    </row>
    <row r="17" spans="1:23" x14ac:dyDescent="0.3">
      <c r="A17">
        <v>207</v>
      </c>
      <c r="B17" t="s">
        <v>44</v>
      </c>
      <c r="C17">
        <v>54.119849369833773</v>
      </c>
      <c r="D17">
        <v>65.650015988393278</v>
      </c>
      <c r="F17" s="5">
        <f t="shared" si="0"/>
        <v>59.884932679113525</v>
      </c>
      <c r="G17">
        <v>10.733476794199412</v>
      </c>
      <c r="O17">
        <v>207</v>
      </c>
      <c r="P17">
        <v>59.884932679113525</v>
      </c>
      <c r="Q17">
        <v>10.733476794199412</v>
      </c>
      <c r="R17" t="str">
        <f>IF(P17&gt;36,"low mod, good grass","low mod, poor-mod grass")</f>
        <v>low mod, good grass</v>
      </c>
      <c r="T17">
        <v>207</v>
      </c>
      <c r="U17" t="s">
        <v>44</v>
      </c>
      <c r="V17">
        <v>10.331921456947832</v>
      </c>
      <c r="W17" t="s">
        <v>112</v>
      </c>
    </row>
    <row r="18" spans="1:23" x14ac:dyDescent="0.3">
      <c r="A18">
        <v>208</v>
      </c>
      <c r="B18" t="s">
        <v>45</v>
      </c>
      <c r="C18">
        <v>1.9184802566394368</v>
      </c>
      <c r="D18">
        <v>57.117799396837384</v>
      </c>
      <c r="F18" s="5">
        <f t="shared" si="0"/>
        <v>29.518139826738409</v>
      </c>
      <c r="G18">
        <v>2.8182009299080901</v>
      </c>
      <c r="O18">
        <v>208</v>
      </c>
      <c r="P18">
        <v>29.518139826738409</v>
      </c>
      <c r="Q18">
        <v>2.8182009299080901</v>
      </c>
      <c r="R18" t="str">
        <f>IF(P18&gt;36,"low mod, good grass","low mod, poor-mod grass")</f>
        <v>low mod, poor-mod grass</v>
      </c>
      <c r="T18">
        <v>208</v>
      </c>
      <c r="U18" t="s">
        <v>45</v>
      </c>
      <c r="V18">
        <v>-11.83202663753605</v>
      </c>
      <c r="W18" t="s">
        <v>116</v>
      </c>
    </row>
    <row r="19" spans="1:23" x14ac:dyDescent="0.3">
      <c r="A19">
        <v>209</v>
      </c>
      <c r="B19" t="s">
        <v>46</v>
      </c>
      <c r="C19">
        <v>13.791011614828362</v>
      </c>
      <c r="D19">
        <v>59.972963177255579</v>
      </c>
      <c r="F19" s="5">
        <f t="shared" si="0"/>
        <v>36.881987396041971</v>
      </c>
      <c r="G19">
        <v>65.575445748257692</v>
      </c>
      <c r="O19">
        <v>209</v>
      </c>
      <c r="P19">
        <v>36.881987396041971</v>
      </c>
      <c r="Q19">
        <v>65.575445748257692</v>
      </c>
      <c r="R19" t="str">
        <f>IF(P19&gt;36,"high mod, good grass","high mod, poor-mod grass")</f>
        <v>high mod, good grass</v>
      </c>
      <c r="T19">
        <v>209</v>
      </c>
      <c r="U19" t="s">
        <v>46</v>
      </c>
      <c r="V19">
        <v>65.479088384088044</v>
      </c>
      <c r="W19" s="26" t="s">
        <v>117</v>
      </c>
    </row>
    <row r="20" spans="1:23" x14ac:dyDescent="0.3">
      <c r="A20">
        <v>210</v>
      </c>
      <c r="B20" t="s">
        <v>47</v>
      </c>
      <c r="C20">
        <v>6.471415604841782E-2</v>
      </c>
      <c r="D20">
        <v>51.886792026232449</v>
      </c>
      <c r="F20" s="5">
        <f t="shared" si="0"/>
        <v>25.975753091140433</v>
      </c>
      <c r="G20">
        <v>100</v>
      </c>
      <c r="O20">
        <v>210</v>
      </c>
      <c r="P20">
        <v>25.975753091140433</v>
      </c>
      <c r="Q20">
        <v>100</v>
      </c>
      <c r="R20" t="str">
        <f>IF(P20&gt;36,"high mod, good grass","high mod, poor-mod grass")</f>
        <v>high mod, poor-mod grass</v>
      </c>
      <c r="T20">
        <v>210</v>
      </c>
      <c r="U20" t="s">
        <v>47</v>
      </c>
      <c r="V20">
        <v>31.638034370159424</v>
      </c>
      <c r="W20" t="s">
        <v>118</v>
      </c>
    </row>
    <row r="21" spans="1:23" x14ac:dyDescent="0.3">
      <c r="A21">
        <v>211</v>
      </c>
      <c r="B21" t="s">
        <v>48</v>
      </c>
      <c r="C21">
        <v>1.0414383079165135</v>
      </c>
      <c r="D21">
        <v>66.288061156136095</v>
      </c>
      <c r="F21" s="5">
        <f t="shared" si="0"/>
        <v>33.664749732026301</v>
      </c>
      <c r="G21">
        <v>7.1447794129607729</v>
      </c>
      <c r="O21">
        <v>211</v>
      </c>
      <c r="P21">
        <v>33.664749732026301</v>
      </c>
      <c r="Q21">
        <v>7.1447794129607729</v>
      </c>
      <c r="R21" t="str">
        <f>IF(P21&gt;36,"low mod, good grass","low mod, poor-mod grass")</f>
        <v>low mod, poor-mod grass</v>
      </c>
      <c r="T21">
        <v>211</v>
      </c>
      <c r="U21" t="s">
        <v>48</v>
      </c>
      <c r="V21">
        <v>48.570042538867504</v>
      </c>
      <c r="W21" s="26" t="s">
        <v>117</v>
      </c>
    </row>
    <row r="22" spans="1:23" x14ac:dyDescent="0.3">
      <c r="A22">
        <v>212</v>
      </c>
      <c r="B22" t="s">
        <v>49</v>
      </c>
      <c r="C22">
        <v>0.99009656312863603</v>
      </c>
      <c r="D22">
        <v>65.259988960781911</v>
      </c>
      <c r="F22" s="5">
        <f t="shared" si="0"/>
        <v>33.125042761955271</v>
      </c>
      <c r="G22">
        <v>0.74453183280762358</v>
      </c>
      <c r="O22">
        <v>212</v>
      </c>
      <c r="P22">
        <v>33.125042761955271</v>
      </c>
      <c r="Q22">
        <v>0.74453183280762358</v>
      </c>
      <c r="R22" t="str">
        <f>IF(P22&gt;36,"low mod, good grass","low mod, poor-mod grass")</f>
        <v>low mod, poor-mod grass</v>
      </c>
      <c r="T22">
        <v>212</v>
      </c>
      <c r="U22" t="s">
        <v>49</v>
      </c>
      <c r="V22">
        <v>32.445410048676145</v>
      </c>
      <c r="W22" t="s">
        <v>118</v>
      </c>
    </row>
    <row r="23" spans="1:23" x14ac:dyDescent="0.3">
      <c r="A23">
        <v>213</v>
      </c>
      <c r="B23" t="s">
        <v>50</v>
      </c>
      <c r="C23">
        <v>0.26330254676302189</v>
      </c>
      <c r="D23">
        <v>61.802798070151617</v>
      </c>
      <c r="F23" s="5">
        <f t="shared" si="0"/>
        <v>31.033050308457319</v>
      </c>
      <c r="G23">
        <v>0</v>
      </c>
      <c r="O23">
        <v>213</v>
      </c>
      <c r="P23">
        <v>31.033050308457319</v>
      </c>
      <c r="Q23">
        <v>0</v>
      </c>
      <c r="R23" t="str">
        <f>IF(P23&gt;36,"low mod, good grass","low mod, poor-mod grass")</f>
        <v>low mod, poor-mod grass</v>
      </c>
      <c r="T23">
        <v>213</v>
      </c>
      <c r="U23" t="s">
        <v>50</v>
      </c>
      <c r="V23">
        <v>11.446244831427677</v>
      </c>
      <c r="W23" t="s">
        <v>112</v>
      </c>
    </row>
    <row r="24" spans="1:23" x14ac:dyDescent="0.3">
      <c r="A24">
        <v>214</v>
      </c>
      <c r="B24" t="s">
        <v>51</v>
      </c>
      <c r="C24">
        <v>0.2384261665061515</v>
      </c>
      <c r="D24">
        <v>14.328114254383248</v>
      </c>
      <c r="F24" s="5">
        <f t="shared" si="0"/>
        <v>7.2832702104446998</v>
      </c>
      <c r="G24">
        <v>35.70631277914282</v>
      </c>
      <c r="I24" t="s">
        <v>97</v>
      </c>
      <c r="J24" t="s">
        <v>98</v>
      </c>
      <c r="K24" t="s">
        <v>99</v>
      </c>
      <c r="O24">
        <v>214</v>
      </c>
      <c r="P24">
        <v>7.2832702104446998</v>
      </c>
      <c r="Q24">
        <v>35.70631277914282</v>
      </c>
      <c r="R24" t="str">
        <f>IF(P24&gt;36,"high mod, good grass","high mod, poor-mod grass")</f>
        <v>high mod, poor-mod grass</v>
      </c>
      <c r="T24">
        <v>214</v>
      </c>
      <c r="U24" t="s">
        <v>51</v>
      </c>
      <c r="V24">
        <v>-0.41205885805566211</v>
      </c>
      <c r="W24" t="s">
        <v>116</v>
      </c>
    </row>
    <row r="25" spans="1:23" x14ac:dyDescent="0.3">
      <c r="A25">
        <v>215</v>
      </c>
      <c r="B25" t="s">
        <v>52</v>
      </c>
      <c r="C25">
        <v>9.0400040648434904E-2</v>
      </c>
      <c r="D25">
        <v>0</v>
      </c>
      <c r="F25" s="5">
        <f t="shared" si="0"/>
        <v>4.5200020324217452E-2</v>
      </c>
      <c r="G25">
        <v>33.957046984840666</v>
      </c>
      <c r="I25" s="15" t="s">
        <v>100</v>
      </c>
      <c r="J25" s="15"/>
      <c r="K25" s="16">
        <f>J25/SUM(J$25:J$29)</f>
        <v>0</v>
      </c>
      <c r="O25">
        <v>215</v>
      </c>
      <c r="P25">
        <v>4.5200020324217452E-2</v>
      </c>
      <c r="Q25">
        <v>33.957046984840666</v>
      </c>
      <c r="R25" t="str">
        <f>IF(P25&gt;36,"high mod, good grass","high mod, poor-mod grass")</f>
        <v>high mod, poor-mod grass</v>
      </c>
      <c r="T25">
        <v>215</v>
      </c>
      <c r="U25" t="s">
        <v>52</v>
      </c>
      <c r="V25">
        <v>-0.98817314043918003</v>
      </c>
      <c r="W25" t="s">
        <v>116</v>
      </c>
    </row>
    <row r="26" spans="1:23" x14ac:dyDescent="0.3">
      <c r="A26">
        <v>216</v>
      </c>
      <c r="B26" t="s">
        <v>53</v>
      </c>
      <c r="C26">
        <v>1.3345689533720877</v>
      </c>
      <c r="D26">
        <v>61.792153097880359</v>
      </c>
      <c r="F26" s="5">
        <f t="shared" si="0"/>
        <v>31.563361025626222</v>
      </c>
      <c r="G26">
        <v>18.552574440314221</v>
      </c>
      <c r="I26" s="17" t="s">
        <v>101</v>
      </c>
      <c r="J26" s="17">
        <v>8</v>
      </c>
      <c r="K26" s="18">
        <f t="shared" ref="K26:K29" si="2">J26/SUM(J$25:J$29)</f>
        <v>0.18181818181818182</v>
      </c>
      <c r="O26">
        <v>216</v>
      </c>
      <c r="P26">
        <v>31.563361025626222</v>
      </c>
      <c r="Q26">
        <v>18.552574440314221</v>
      </c>
      <c r="R26" t="str">
        <f>IF(P26&gt;36,"low mod, good grass","low mod, poor-mod grass")</f>
        <v>low mod, poor-mod grass</v>
      </c>
      <c r="T26">
        <v>216</v>
      </c>
      <c r="U26" t="s">
        <v>53</v>
      </c>
      <c r="V26">
        <v>-28.799784832171859</v>
      </c>
      <c r="W26" t="s">
        <v>116</v>
      </c>
    </row>
    <row r="27" spans="1:23" x14ac:dyDescent="0.3">
      <c r="A27">
        <v>217</v>
      </c>
      <c r="B27" t="s">
        <v>54</v>
      </c>
      <c r="C27">
        <v>0.12382067573403913</v>
      </c>
      <c r="D27">
        <v>16.267639590782213</v>
      </c>
      <c r="F27" s="5">
        <f t="shared" si="0"/>
        <v>8.1957301332581256</v>
      </c>
      <c r="G27">
        <v>8.8031175661866143</v>
      </c>
      <c r="I27" s="19" t="s">
        <v>102</v>
      </c>
      <c r="J27" s="19">
        <v>3</v>
      </c>
      <c r="K27" s="20">
        <f t="shared" si="2"/>
        <v>6.8181818181818177E-2</v>
      </c>
      <c r="O27">
        <v>217</v>
      </c>
      <c r="P27">
        <v>8.1957301332581256</v>
      </c>
      <c r="Q27">
        <v>8.8031175661866143</v>
      </c>
      <c r="R27" t="str">
        <f>IF(P27&gt;36,"low mod, good grass","low mod, poor-mod grass")</f>
        <v>low mod, poor-mod grass</v>
      </c>
      <c r="T27">
        <v>217</v>
      </c>
      <c r="U27" t="s">
        <v>54</v>
      </c>
      <c r="V27">
        <v>1.3213653910117351</v>
      </c>
      <c r="W27" t="s">
        <v>113</v>
      </c>
    </row>
    <row r="28" spans="1:23" x14ac:dyDescent="0.3">
      <c r="A28">
        <v>218</v>
      </c>
      <c r="B28" t="s">
        <v>55</v>
      </c>
      <c r="C28">
        <v>0.26732581799201349</v>
      </c>
      <c r="D28">
        <v>13.47573936961097</v>
      </c>
      <c r="F28" s="5">
        <f t="shared" si="0"/>
        <v>6.8715325938014917</v>
      </c>
      <c r="G28">
        <v>21.665837212754827</v>
      </c>
      <c r="I28" s="21" t="s">
        <v>103</v>
      </c>
      <c r="J28" s="21">
        <v>8</v>
      </c>
      <c r="K28" s="22">
        <f t="shared" si="2"/>
        <v>0.18181818181818182</v>
      </c>
      <c r="O28">
        <v>218</v>
      </c>
      <c r="P28">
        <v>6.8715325938014917</v>
      </c>
      <c r="Q28">
        <v>21.665837212754827</v>
      </c>
      <c r="R28" t="str">
        <f>IF(P28&gt;36,"high mod, good grass","high mod, poor-mod grass")</f>
        <v>high mod, poor-mod grass</v>
      </c>
      <c r="T28">
        <v>218</v>
      </c>
      <c r="U28" t="s">
        <v>55</v>
      </c>
      <c r="V28">
        <v>4.6511785240811108</v>
      </c>
      <c r="W28" t="s">
        <v>113</v>
      </c>
    </row>
    <row r="29" spans="1:23" x14ac:dyDescent="0.3">
      <c r="A29">
        <v>219</v>
      </c>
      <c r="B29" t="s">
        <v>56</v>
      </c>
      <c r="C29">
        <v>0.13435808961594156</v>
      </c>
      <c r="D29">
        <v>29.528431245445507</v>
      </c>
      <c r="F29" s="5">
        <f t="shared" si="0"/>
        <v>14.831394667530724</v>
      </c>
      <c r="G29">
        <v>6.2994570903278406</v>
      </c>
      <c r="I29" s="23" t="s">
        <v>104</v>
      </c>
      <c r="J29" s="23">
        <v>25</v>
      </c>
      <c r="K29" s="24">
        <f t="shared" si="2"/>
        <v>0.56818181818181823</v>
      </c>
      <c r="O29">
        <v>219</v>
      </c>
      <c r="P29">
        <v>14.831394667530724</v>
      </c>
      <c r="Q29">
        <v>6.2994570903278406</v>
      </c>
      <c r="R29" t="str">
        <f t="shared" ref="R29:R36" si="3">IF(P29&gt;36,"low mod, good grass","low mod, poor-mod grass")</f>
        <v>low mod, poor-mod grass</v>
      </c>
      <c r="T29">
        <v>219</v>
      </c>
      <c r="U29" t="s">
        <v>56</v>
      </c>
      <c r="V29">
        <v>-7.1266366453305388</v>
      </c>
      <c r="W29" t="s">
        <v>116</v>
      </c>
    </row>
    <row r="30" spans="1:23" x14ac:dyDescent="0.3">
      <c r="A30">
        <v>220</v>
      </c>
      <c r="B30" t="s">
        <v>57</v>
      </c>
      <c r="C30">
        <v>0</v>
      </c>
      <c r="D30">
        <v>59.401700304873948</v>
      </c>
      <c r="F30" s="5">
        <f t="shared" si="0"/>
        <v>29.700850152436974</v>
      </c>
      <c r="G30">
        <v>6.1318092520933849</v>
      </c>
      <c r="O30">
        <v>220</v>
      </c>
      <c r="P30">
        <v>29.700850152436974</v>
      </c>
      <c r="Q30">
        <v>6.1318092520933849</v>
      </c>
      <c r="R30" t="str">
        <f t="shared" si="3"/>
        <v>low mod, poor-mod grass</v>
      </c>
      <c r="T30">
        <v>220</v>
      </c>
      <c r="U30" t="s">
        <v>57</v>
      </c>
      <c r="V30">
        <v>45.651865798461877</v>
      </c>
      <c r="W30" t="s">
        <v>118</v>
      </c>
    </row>
    <row r="31" spans="1:23" x14ac:dyDescent="0.3">
      <c r="A31">
        <v>221</v>
      </c>
      <c r="B31" t="s">
        <v>58</v>
      </c>
      <c r="C31">
        <v>1.0962363244576552</v>
      </c>
      <c r="D31">
        <v>66.005070028124265</v>
      </c>
      <c r="F31" s="5">
        <f t="shared" si="0"/>
        <v>33.550653176290957</v>
      </c>
      <c r="G31">
        <v>10.101451444824981</v>
      </c>
      <c r="I31" s="25" t="s">
        <v>105</v>
      </c>
      <c r="O31">
        <v>221</v>
      </c>
      <c r="P31">
        <v>33.550653176290957</v>
      </c>
      <c r="Q31">
        <v>10.101451444824981</v>
      </c>
      <c r="R31" t="str">
        <f t="shared" si="3"/>
        <v>low mod, poor-mod grass</v>
      </c>
      <c r="T31">
        <v>221</v>
      </c>
      <c r="U31" t="s">
        <v>58</v>
      </c>
      <c r="V31">
        <v>78.223621065205748</v>
      </c>
      <c r="W31" s="26" t="s">
        <v>117</v>
      </c>
    </row>
    <row r="32" spans="1:23" x14ac:dyDescent="0.3">
      <c r="A32">
        <v>222</v>
      </c>
      <c r="B32" t="s">
        <v>59</v>
      </c>
      <c r="C32">
        <v>0</v>
      </c>
      <c r="D32">
        <v>71.304109088255615</v>
      </c>
      <c r="F32" s="5">
        <f t="shared" si="0"/>
        <v>35.652054544127807</v>
      </c>
      <c r="G32">
        <v>0</v>
      </c>
      <c r="I32" s="25" t="s">
        <v>106</v>
      </c>
      <c r="J32" t="s">
        <v>107</v>
      </c>
      <c r="O32">
        <v>222</v>
      </c>
      <c r="P32">
        <v>35.652054544127807</v>
      </c>
      <c r="Q32">
        <v>0</v>
      </c>
      <c r="R32" t="str">
        <f t="shared" si="3"/>
        <v>low mod, poor-mod grass</v>
      </c>
      <c r="T32">
        <v>222</v>
      </c>
      <c r="U32" t="s">
        <v>59</v>
      </c>
      <c r="V32">
        <v>14.561921188253933</v>
      </c>
      <c r="W32" t="s">
        <v>112</v>
      </c>
    </row>
    <row r="33" spans="1:23" x14ac:dyDescent="0.3">
      <c r="A33">
        <v>223</v>
      </c>
      <c r="B33" t="s">
        <v>60</v>
      </c>
      <c r="C33">
        <v>0.35530080996625718</v>
      </c>
      <c r="D33">
        <v>65.133095063035711</v>
      </c>
      <c r="F33" s="5">
        <f t="shared" si="0"/>
        <v>32.744197936500981</v>
      </c>
      <c r="G33">
        <v>3.0286564143829575</v>
      </c>
      <c r="I33" t="s">
        <v>161</v>
      </c>
      <c r="J33" t="s">
        <v>108</v>
      </c>
      <c r="O33">
        <v>223</v>
      </c>
      <c r="P33">
        <v>32.744197936500981</v>
      </c>
      <c r="Q33">
        <v>3.0286564143829575</v>
      </c>
      <c r="R33" t="str">
        <f t="shared" si="3"/>
        <v>low mod, poor-mod grass</v>
      </c>
      <c r="T33">
        <v>223</v>
      </c>
      <c r="U33" t="s">
        <v>60</v>
      </c>
      <c r="V33">
        <v>90.466758229393207</v>
      </c>
      <c r="W33" s="26" t="s">
        <v>117</v>
      </c>
    </row>
    <row r="34" spans="1:23" x14ac:dyDescent="0.3">
      <c r="A34">
        <v>224</v>
      </c>
      <c r="B34" t="s">
        <v>61</v>
      </c>
      <c r="C34">
        <v>100</v>
      </c>
      <c r="D34">
        <v>100</v>
      </c>
      <c r="F34" s="5">
        <f t="shared" si="0"/>
        <v>100</v>
      </c>
      <c r="G34">
        <v>9.0840337362962522</v>
      </c>
      <c r="O34">
        <v>224</v>
      </c>
      <c r="P34">
        <v>100</v>
      </c>
      <c r="Q34">
        <v>9.0840337362962522</v>
      </c>
      <c r="R34" t="str">
        <f t="shared" si="3"/>
        <v>low mod, good grass</v>
      </c>
      <c r="T34">
        <v>224</v>
      </c>
      <c r="U34" t="s">
        <v>61</v>
      </c>
      <c r="V34">
        <v>8.303916226117245</v>
      </c>
      <c r="W34" t="s">
        <v>113</v>
      </c>
    </row>
    <row r="35" spans="1:23" x14ac:dyDescent="0.3">
      <c r="A35">
        <v>226</v>
      </c>
      <c r="B35" t="s">
        <v>62</v>
      </c>
      <c r="C35">
        <v>0.21486162210351031</v>
      </c>
      <c r="D35">
        <v>61.194681419477249</v>
      </c>
      <c r="F35" s="5">
        <f t="shared" si="0"/>
        <v>30.704771520790381</v>
      </c>
      <c r="G35">
        <v>0</v>
      </c>
      <c r="O35">
        <v>226</v>
      </c>
      <c r="P35">
        <v>30.704771520790381</v>
      </c>
      <c r="Q35">
        <v>0</v>
      </c>
      <c r="R35" t="str">
        <f t="shared" si="3"/>
        <v>low mod, poor-mod grass</v>
      </c>
      <c r="T35">
        <v>226</v>
      </c>
      <c r="U35" t="s">
        <v>62</v>
      </c>
      <c r="V35">
        <v>17.786923021029928</v>
      </c>
      <c r="W35" t="s">
        <v>112</v>
      </c>
    </row>
    <row r="36" spans="1:23" x14ac:dyDescent="0.3">
      <c r="A36">
        <v>227</v>
      </c>
      <c r="B36" t="s">
        <v>63</v>
      </c>
      <c r="C36">
        <v>7.7503400842069272</v>
      </c>
      <c r="D36">
        <v>72.87463104979976</v>
      </c>
      <c r="F36" s="5">
        <f t="shared" si="0"/>
        <v>40.312485567003343</v>
      </c>
      <c r="G36">
        <v>5.4179778524480762</v>
      </c>
      <c r="O36">
        <v>227</v>
      </c>
      <c r="P36">
        <v>40.312485567003343</v>
      </c>
      <c r="Q36">
        <v>5.4179778524480762</v>
      </c>
      <c r="R36" t="str">
        <f t="shared" si="3"/>
        <v>low mod, good grass</v>
      </c>
      <c r="T36">
        <v>227</v>
      </c>
      <c r="U36" t="s">
        <v>63</v>
      </c>
      <c r="V36">
        <v>-26.512979665691898</v>
      </c>
      <c r="W36" t="s">
        <v>116</v>
      </c>
    </row>
    <row r="37" spans="1:23" x14ac:dyDescent="0.3">
      <c r="A37">
        <v>228</v>
      </c>
      <c r="B37" t="s">
        <v>64</v>
      </c>
      <c r="C37">
        <v>3.789754053873033</v>
      </c>
      <c r="D37">
        <v>60.365900991809625</v>
      </c>
      <c r="F37" s="5">
        <f t="shared" si="0"/>
        <v>32.077827522841332</v>
      </c>
      <c r="G37">
        <v>62.697305877413655</v>
      </c>
      <c r="O37">
        <v>228</v>
      </c>
      <c r="P37">
        <v>32.077827522841332</v>
      </c>
      <c r="Q37">
        <v>62.697305877413655</v>
      </c>
      <c r="R37" t="str">
        <f>IF(P37&gt;36,"high mod, good grass","high mod, poor-mod grass")</f>
        <v>high mod, poor-mod grass</v>
      </c>
      <c r="T37">
        <v>228</v>
      </c>
      <c r="U37" t="s">
        <v>64</v>
      </c>
      <c r="V37">
        <v>27.862666486631412</v>
      </c>
      <c r="W37" t="s">
        <v>118</v>
      </c>
    </row>
    <row r="38" spans="1:23" x14ac:dyDescent="0.3">
      <c r="A38">
        <v>229</v>
      </c>
      <c r="B38" t="s">
        <v>65</v>
      </c>
      <c r="C38">
        <v>6.6554756444278143</v>
      </c>
      <c r="D38">
        <v>45.662621806091714</v>
      </c>
      <c r="F38" s="5">
        <f t="shared" si="0"/>
        <v>26.159048725259765</v>
      </c>
      <c r="G38">
        <v>22.76125172934449</v>
      </c>
      <c r="O38">
        <v>229</v>
      </c>
      <c r="P38">
        <v>26.159048725259765</v>
      </c>
      <c r="Q38">
        <v>22.76125172934449</v>
      </c>
      <c r="R38" t="str">
        <f>IF(P38&gt;36,"high mod, good grass","high mod, poor-mod grass")</f>
        <v>high mod, poor-mod grass</v>
      </c>
      <c r="T38">
        <v>229</v>
      </c>
      <c r="U38" t="s">
        <v>65</v>
      </c>
      <c r="V38">
        <v>18.381320010252011</v>
      </c>
      <c r="W38" t="s">
        <v>118</v>
      </c>
    </row>
    <row r="39" spans="1:23" x14ac:dyDescent="0.3">
      <c r="A39">
        <v>230</v>
      </c>
      <c r="B39" t="s">
        <v>66</v>
      </c>
      <c r="C39">
        <v>0</v>
      </c>
      <c r="D39">
        <v>20.997591332178921</v>
      </c>
      <c r="F39" s="5">
        <f t="shared" si="0"/>
        <v>10.49879566608946</v>
      </c>
      <c r="G39">
        <v>1.3777720215895495</v>
      </c>
      <c r="O39">
        <v>230</v>
      </c>
      <c r="P39">
        <v>10.49879566608946</v>
      </c>
      <c r="Q39">
        <v>1.3777720215895495</v>
      </c>
      <c r="R39" t="str">
        <f>IF(P39&gt;36,"low mod, good grass","low mod, poor-mod grass")</f>
        <v>low mod, poor-mod grass</v>
      </c>
      <c r="T39">
        <v>230</v>
      </c>
      <c r="U39" t="s">
        <v>66</v>
      </c>
      <c r="V39">
        <v>0.26620046576661593</v>
      </c>
      <c r="W39" t="s">
        <v>113</v>
      </c>
    </row>
    <row r="40" spans="1:23" x14ac:dyDescent="0.3">
      <c r="A40">
        <v>231</v>
      </c>
      <c r="B40" t="s">
        <v>67</v>
      </c>
      <c r="C40">
        <v>0.1284525187017444</v>
      </c>
      <c r="D40">
        <v>0.12550047154580987</v>
      </c>
      <c r="F40" s="5">
        <f t="shared" si="0"/>
        <v>0.12697649512377712</v>
      </c>
      <c r="G40">
        <v>90.350077595293357</v>
      </c>
      <c r="O40">
        <v>231</v>
      </c>
      <c r="P40">
        <v>0.12697649512377712</v>
      </c>
      <c r="Q40">
        <v>90.350077595293357</v>
      </c>
      <c r="R40" t="str">
        <f>IF(P40&gt;36,"high mod, good grass","high mod, poor-mod grass")</f>
        <v>high mod, poor-mod grass</v>
      </c>
      <c r="T40">
        <v>231</v>
      </c>
      <c r="U40" t="s">
        <v>67</v>
      </c>
      <c r="V40">
        <v>8.0813493450083485E-2</v>
      </c>
      <c r="W40" t="s">
        <v>113</v>
      </c>
    </row>
    <row r="41" spans="1:23" x14ac:dyDescent="0.3">
      <c r="A41">
        <v>232</v>
      </c>
      <c r="B41" t="s">
        <v>68</v>
      </c>
      <c r="C41">
        <v>2.9546331132312965E-2</v>
      </c>
      <c r="D41">
        <v>71.793456252840116</v>
      </c>
      <c r="F41" s="5">
        <f t="shared" si="0"/>
        <v>35.911501291986212</v>
      </c>
      <c r="G41">
        <v>0.16011171580829342</v>
      </c>
      <c r="O41">
        <v>232</v>
      </c>
      <c r="P41">
        <v>35.911501291986212</v>
      </c>
      <c r="Q41">
        <v>0.16011171580829342</v>
      </c>
      <c r="R41" t="str">
        <f>IF(P41&gt;36,"low mod, good grass","low mod, poor-mod grass")</f>
        <v>low mod, poor-mod grass</v>
      </c>
      <c r="T41">
        <v>232</v>
      </c>
      <c r="U41" t="s">
        <v>68</v>
      </c>
      <c r="V41">
        <v>60.789688559251665</v>
      </c>
      <c r="W41" s="26" t="s">
        <v>117</v>
      </c>
    </row>
    <row r="42" spans="1:23" x14ac:dyDescent="0.3">
      <c r="A42">
        <v>233</v>
      </c>
      <c r="B42" t="s">
        <v>69</v>
      </c>
      <c r="C42">
        <v>0</v>
      </c>
      <c r="D42">
        <v>84.476426553149764</v>
      </c>
      <c r="F42" s="5">
        <f t="shared" si="0"/>
        <v>42.238213276574882</v>
      </c>
      <c r="G42">
        <v>0</v>
      </c>
      <c r="O42">
        <v>233</v>
      </c>
      <c r="P42">
        <v>42.238213276574882</v>
      </c>
      <c r="Q42">
        <v>0</v>
      </c>
      <c r="R42" t="str">
        <f>IF(P42&gt;36,"low mod, good grass","low mod, poor-mod grass")</f>
        <v>low mod, good grass</v>
      </c>
      <c r="T42">
        <v>233</v>
      </c>
      <c r="U42" t="s">
        <v>69</v>
      </c>
      <c r="V42">
        <v>-2.8891492319557095</v>
      </c>
      <c r="W42" t="s">
        <v>116</v>
      </c>
    </row>
    <row r="43" spans="1:23" x14ac:dyDescent="0.3">
      <c r="A43">
        <v>234</v>
      </c>
      <c r="B43" t="s">
        <v>70</v>
      </c>
      <c r="C43">
        <v>6.4437007628510248E-2</v>
      </c>
      <c r="D43">
        <v>78.404687445543104</v>
      </c>
      <c r="F43" s="5">
        <f t="shared" si="0"/>
        <v>39.234562226585808</v>
      </c>
      <c r="G43">
        <v>12.629696975811726</v>
      </c>
      <c r="O43">
        <v>234</v>
      </c>
      <c r="P43">
        <v>39.234562226585808</v>
      </c>
      <c r="Q43">
        <v>12.629696975811726</v>
      </c>
      <c r="R43" t="str">
        <f>IF(P43&gt;36,"low mod, good grass","low mod, poor-mod grass")</f>
        <v>low mod, good grass</v>
      </c>
      <c r="T43">
        <v>234</v>
      </c>
      <c r="U43" t="s">
        <v>70</v>
      </c>
      <c r="V43">
        <v>-23.936734005434399</v>
      </c>
      <c r="W43" t="s">
        <v>116</v>
      </c>
    </row>
    <row r="44" spans="1:23" x14ac:dyDescent="0.3">
      <c r="A44">
        <v>236</v>
      </c>
      <c r="B44" t="s">
        <v>71</v>
      </c>
      <c r="C44">
        <v>0.33166004974814134</v>
      </c>
      <c r="D44">
        <v>79.183411716627546</v>
      </c>
      <c r="F44" s="5">
        <f t="shared" si="0"/>
        <v>39.757535883187842</v>
      </c>
      <c r="G44">
        <v>0</v>
      </c>
      <c r="O44">
        <v>236</v>
      </c>
      <c r="P44">
        <v>39.757535883187842</v>
      </c>
      <c r="Q44">
        <v>0</v>
      </c>
      <c r="R44" t="str">
        <f>IF(P44&gt;36,"low mod, good grass","low mod, poor-mod grass")</f>
        <v>low mod, good grass</v>
      </c>
      <c r="T44">
        <v>236</v>
      </c>
      <c r="U44" t="s">
        <v>71</v>
      </c>
      <c r="V44">
        <v>100</v>
      </c>
      <c r="W44" s="26" t="s">
        <v>117</v>
      </c>
    </row>
    <row r="45" spans="1:23" x14ac:dyDescent="0.3">
      <c r="A45">
        <v>237</v>
      </c>
      <c r="B45" t="s">
        <v>87</v>
      </c>
      <c r="C45">
        <v>0.13311323129652339</v>
      </c>
      <c r="D45">
        <v>72.501604826707776</v>
      </c>
      <c r="F45" s="5">
        <f t="shared" si="0"/>
        <v>36.317359029002148</v>
      </c>
      <c r="G45">
        <v>20.590498432136499</v>
      </c>
      <c r="O45">
        <v>237</v>
      </c>
      <c r="P45">
        <v>36.317359029002148</v>
      </c>
      <c r="Q45">
        <v>20.590498432136499</v>
      </c>
      <c r="R45" t="str">
        <f>IF(P45&gt;36,"low mod, good grass","low mod, poor-mod grass")</f>
        <v>low mod, good grass</v>
      </c>
      <c r="T45">
        <v>237</v>
      </c>
      <c r="U45" t="s">
        <v>87</v>
      </c>
      <c r="V45">
        <v>22.229464204721531</v>
      </c>
      <c r="W45" t="s">
        <v>118</v>
      </c>
    </row>
  </sheetData>
  <sortState xmlns:xlrd2="http://schemas.microsoft.com/office/spreadsheetml/2017/richdata2" ref="T2:W45">
    <sortCondition ref="T2:T45"/>
  </sortState>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AC2F1-46AD-4251-8969-482520EC04A4}">
  <dimension ref="A1"/>
  <sheetViews>
    <sheetView workbookViewId="0">
      <selection activeCell="D27" sqref="D27"/>
    </sheetView>
  </sheetViews>
  <sheetFormatPr defaultRowHeight="14.4" x14ac:dyDescent="0.3"/>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4260C-BBB3-496D-9292-7FCF9358E5CD}">
  <dimension ref="A1:O47"/>
  <sheetViews>
    <sheetView workbookViewId="0">
      <selection activeCell="H3" sqref="H3"/>
    </sheetView>
  </sheetViews>
  <sheetFormatPr defaultRowHeight="14.4" x14ac:dyDescent="0.3"/>
  <cols>
    <col min="1" max="1" width="4" style="1" bestFit="1" customWidth="1"/>
    <col min="2" max="2" width="15.5546875" bestFit="1" customWidth="1"/>
    <col min="3" max="3" width="17.6640625" bestFit="1" customWidth="1"/>
    <col min="4" max="4" width="15.109375" bestFit="1" customWidth="1"/>
    <col min="5" max="5" width="17.21875" bestFit="1" customWidth="1"/>
    <col min="6" max="6" width="14.88671875" bestFit="1" customWidth="1"/>
    <col min="7" max="7" width="16.88671875" bestFit="1" customWidth="1"/>
    <col min="8" max="8" width="13.5546875" bestFit="1" customWidth="1"/>
    <col min="9" max="9" width="15.5546875" bestFit="1" customWidth="1"/>
    <col min="10" max="10" width="4.88671875" customWidth="1"/>
    <col min="11" max="11" width="16.44140625" bestFit="1" customWidth="1"/>
  </cols>
  <sheetData>
    <row r="1" spans="1:15" x14ac:dyDescent="0.3">
      <c r="A1" s="1" t="s">
        <v>0</v>
      </c>
      <c r="B1" t="s">
        <v>85</v>
      </c>
      <c r="C1" t="s">
        <v>92</v>
      </c>
      <c r="D1" t="s">
        <v>83</v>
      </c>
      <c r="E1" t="s">
        <v>93</v>
      </c>
      <c r="F1" t="s">
        <v>84</v>
      </c>
      <c r="G1" t="s">
        <v>94</v>
      </c>
      <c r="H1" t="s">
        <v>80</v>
      </c>
      <c r="I1" t="s">
        <v>95</v>
      </c>
      <c r="L1" t="s">
        <v>88</v>
      </c>
      <c r="M1" t="s">
        <v>89</v>
      </c>
      <c r="N1" t="s">
        <v>90</v>
      </c>
      <c r="O1" t="s">
        <v>91</v>
      </c>
    </row>
    <row r="2" spans="1:15" x14ac:dyDescent="0.3">
      <c r="A2" s="1">
        <v>101</v>
      </c>
      <c r="B2">
        <v>3.8925027068449874E-4</v>
      </c>
      <c r="C2">
        <f>$N$2+((B2-$L$2)*($O$2-$N$2)/($M$2-$L$2))</f>
        <v>13.385534748473077</v>
      </c>
      <c r="D2">
        <v>0.27423700735294121</v>
      </c>
      <c r="E2">
        <f>$N$3+((D2-$L$3)*($O$3-$N$3)/($M$3-$L$3))</f>
        <v>22.960329318277672</v>
      </c>
      <c r="F2">
        <v>9.0708578431372526E-3</v>
      </c>
      <c r="G2">
        <f>$N$4+((F2-$L$4)*($O$4-$N$4)/($M$4-$L$4))</f>
        <v>5.4668055721058124</v>
      </c>
      <c r="H2">
        <v>-0.28330786519607798</v>
      </c>
      <c r="I2" s="14">
        <f>$N$5+((H2-$L$5)*($O$5-$N$5)/($M$5-$L$5))</f>
        <v>-22.42299610782878</v>
      </c>
      <c r="K2" t="s">
        <v>85</v>
      </c>
      <c r="L2">
        <f>MIN(B:B)</f>
        <v>-2.0277330217151088E-3</v>
      </c>
      <c r="M2">
        <f>MAX(B:B)</f>
        <v>2.9079919330746292E-3</v>
      </c>
      <c r="N2">
        <f>L2*100/M2</f>
        <v>-69.729664606434454</v>
      </c>
      <c r="O2">
        <v>100</v>
      </c>
    </row>
    <row r="3" spans="1:15" x14ac:dyDescent="0.3">
      <c r="A3" s="1">
        <v>105</v>
      </c>
      <c r="B3">
        <v>1.7176604461157385E-3</v>
      </c>
      <c r="C3">
        <f t="shared" ref="C3:C45" si="0">$N$2+((B3-$L$2)*($O$2-$N$2)/($M$2-$L$2))</f>
        <v>59.066891712441986</v>
      </c>
      <c r="D3">
        <v>0.99572950980392139</v>
      </c>
      <c r="E3">
        <f t="shared" ref="E3:E45" si="1">$N$3+((D3-$L$3)*($O$3-$N$3)/($M$3-$L$3))</f>
        <v>83.366857295090142</v>
      </c>
      <c r="F3">
        <v>9.3508372549019614E-2</v>
      </c>
      <c r="G3">
        <f t="shared" ref="G3:G45" si="2">$N$4+((F3-$L$4)*($O$4-$N$4)/($M$4-$L$4))</f>
        <v>56.355429765254165</v>
      </c>
      <c r="H3">
        <v>-1.0892378823529416</v>
      </c>
      <c r="I3" s="14">
        <f t="shared" ref="I3:I45" si="3">$N$5+((H3-$L$5)*($O$5-$N$5)/($M$5-$L$5))</f>
        <v>-86.210020253393921</v>
      </c>
      <c r="K3" t="s">
        <v>83</v>
      </c>
      <c r="L3">
        <f>MIN(D:D)</f>
        <v>-0.48291666666666672</v>
      </c>
      <c r="M3">
        <f>MAX(D:D)</f>
        <v>1.1943949215686274</v>
      </c>
      <c r="N3">
        <f>L3*100/M3</f>
        <v>-40.431908906012488</v>
      </c>
      <c r="O3">
        <v>100</v>
      </c>
    </row>
    <row r="4" spans="1:15" x14ac:dyDescent="0.3">
      <c r="A4" s="1">
        <v>106</v>
      </c>
      <c r="B4">
        <v>5.7127920076223719E-4</v>
      </c>
      <c r="C4">
        <f t="shared" si="0"/>
        <v>19.645143931270198</v>
      </c>
      <c r="D4">
        <v>1.1943949215686274</v>
      </c>
      <c r="E4">
        <f t="shared" si="1"/>
        <v>100</v>
      </c>
      <c r="F4">
        <v>6.9075240196078441E-2</v>
      </c>
      <c r="G4">
        <f t="shared" si="2"/>
        <v>41.630120825249811</v>
      </c>
      <c r="H4">
        <v>-1.2634701617647055</v>
      </c>
      <c r="I4" s="14">
        <f t="shared" si="3"/>
        <v>-100</v>
      </c>
      <c r="K4" t="s">
        <v>84</v>
      </c>
      <c r="L4">
        <f>MIN(F:F)</f>
        <v>-4.7786362745098038E-2</v>
      </c>
      <c r="M4">
        <f>MAX(F:F)</f>
        <v>0.16592611029411763</v>
      </c>
      <c r="N4">
        <f>L4*100/M4</f>
        <v>-28.799784832171859</v>
      </c>
      <c r="O4">
        <v>100</v>
      </c>
    </row>
    <row r="5" spans="1:15" x14ac:dyDescent="0.3">
      <c r="A5" s="1">
        <v>107</v>
      </c>
      <c r="B5">
        <v>2.8761172033405543E-4</v>
      </c>
      <c r="C5">
        <f t="shared" si="0"/>
        <v>9.890389208540995</v>
      </c>
      <c r="D5">
        <v>0.72198893137254905</v>
      </c>
      <c r="E5">
        <f t="shared" si="1"/>
        <v>60.448091191173511</v>
      </c>
      <c r="F5">
        <v>2.4412350490196081E-2</v>
      </c>
      <c r="G5">
        <f t="shared" si="2"/>
        <v>14.712784170570373</v>
      </c>
      <c r="H5">
        <v>-0.7464012818627449</v>
      </c>
      <c r="I5" s="14">
        <f t="shared" si="3"/>
        <v>-59.075497344570159</v>
      </c>
      <c r="K5" t="s">
        <v>80</v>
      </c>
      <c r="L5">
        <f>MIN(H:H)</f>
        <v>-1.2634701617647055</v>
      </c>
      <c r="M5">
        <f>MAX(H:H)</f>
        <v>0.48247497058823491</v>
      </c>
      <c r="N5">
        <v>-100</v>
      </c>
      <c r="O5">
        <f>-100*M5/L5</f>
        <v>38.186495034782283</v>
      </c>
    </row>
    <row r="6" spans="1:15" x14ac:dyDescent="0.3">
      <c r="A6" s="1">
        <v>108</v>
      </c>
      <c r="B6">
        <v>1.3201210903879251E-3</v>
      </c>
      <c r="C6">
        <f t="shared" si="0"/>
        <v>45.396311983305836</v>
      </c>
      <c r="D6">
        <v>0.66589212254901964</v>
      </c>
      <c r="E6">
        <f t="shared" si="1"/>
        <v>55.751419444624553</v>
      </c>
      <c r="F6">
        <v>5.8926034313725499E-2</v>
      </c>
      <c r="G6">
        <f t="shared" si="2"/>
        <v>35.513418719497658</v>
      </c>
      <c r="H6">
        <v>-0.72481815686274498</v>
      </c>
      <c r="I6" s="14">
        <f t="shared" si="3"/>
        <v>-57.367255578903567</v>
      </c>
      <c r="K6" s="13"/>
      <c r="L6" s="14"/>
      <c r="M6" s="14"/>
      <c r="N6" s="14"/>
      <c r="O6" s="14"/>
    </row>
    <row r="7" spans="1:15" x14ac:dyDescent="0.3">
      <c r="A7" s="1">
        <v>109</v>
      </c>
      <c r="B7">
        <v>3.9345566697814152E-4</v>
      </c>
      <c r="C7">
        <f t="shared" si="0"/>
        <v>13.530149877759101</v>
      </c>
      <c r="D7">
        <v>0.43878442647058818</v>
      </c>
      <c r="E7">
        <f t="shared" si="1"/>
        <v>36.736963507373439</v>
      </c>
      <c r="F7">
        <v>1.515044852941176E-2</v>
      </c>
      <c r="G7">
        <f t="shared" si="2"/>
        <v>9.1308405304965845</v>
      </c>
      <c r="H7">
        <v>-0.45393487499999996</v>
      </c>
      <c r="I7" s="14">
        <f t="shared" si="3"/>
        <v>-35.927629218087986</v>
      </c>
      <c r="K7" s="13"/>
      <c r="L7" s="14"/>
      <c r="M7" s="14"/>
      <c r="N7" s="14"/>
      <c r="O7" s="14"/>
    </row>
    <row r="8" spans="1:15" x14ac:dyDescent="0.3">
      <c r="A8" s="1">
        <v>110</v>
      </c>
      <c r="B8">
        <v>5.0392855116428514E-5</v>
      </c>
      <c r="C8">
        <f t="shared" si="0"/>
        <v>1.7329090408840244</v>
      </c>
      <c r="D8">
        <v>-0.21097619362745096</v>
      </c>
      <c r="E8">
        <f t="shared" si="1"/>
        <v>-17.663855548746884</v>
      </c>
      <c r="F8">
        <v>-2.7388774509803913E-3</v>
      </c>
      <c r="G8">
        <f t="shared" si="2"/>
        <v>-1.6506609153469043</v>
      </c>
      <c r="H8">
        <v>0.21371507107843116</v>
      </c>
      <c r="I8" s="14">
        <f t="shared" si="3"/>
        <v>16.9149282306701</v>
      </c>
      <c r="K8" s="13"/>
      <c r="L8" s="14"/>
      <c r="M8" s="14"/>
      <c r="N8" s="14"/>
      <c r="O8" s="14"/>
    </row>
    <row r="9" spans="1:15" x14ac:dyDescent="0.3">
      <c r="A9" s="1">
        <v>135</v>
      </c>
      <c r="B9">
        <v>6.6532988587400229E-4</v>
      </c>
      <c r="C9">
        <f t="shared" si="0"/>
        <v>22.87935803076823</v>
      </c>
      <c r="D9">
        <v>0.13699399754901964</v>
      </c>
      <c r="E9">
        <f t="shared" si="1"/>
        <v>11.469740458131078</v>
      </c>
      <c r="F9">
        <v>1.9704227941176475E-2</v>
      </c>
      <c r="G9">
        <f t="shared" si="2"/>
        <v>11.875302751477214</v>
      </c>
      <c r="H9">
        <v>-0.15669822549019652</v>
      </c>
      <c r="I9" s="14">
        <f t="shared" si="3"/>
        <v>-12.402210216926221</v>
      </c>
      <c r="K9" s="13"/>
      <c r="L9" s="14"/>
      <c r="M9" s="14"/>
      <c r="N9" s="14"/>
      <c r="O9" s="14"/>
    </row>
    <row r="10" spans="1:15" x14ac:dyDescent="0.3">
      <c r="A10" s="1">
        <v>136</v>
      </c>
      <c r="B10">
        <v>3.9646130246898711E-4</v>
      </c>
      <c r="C10">
        <f t="shared" si="0"/>
        <v>13.633507643530763</v>
      </c>
      <c r="D10">
        <v>0.57962196568627466</v>
      </c>
      <c r="E10">
        <f t="shared" si="1"/>
        <v>48.528502191305641</v>
      </c>
      <c r="F10">
        <v>6.2832299019607837E-2</v>
      </c>
      <c r="G10">
        <f t="shared" si="2"/>
        <v>37.867638136175451</v>
      </c>
      <c r="H10">
        <v>-0.64245426470588218</v>
      </c>
      <c r="I10" s="14">
        <f t="shared" si="3"/>
        <v>-50.848392320445285</v>
      </c>
    </row>
    <row r="11" spans="1:15" x14ac:dyDescent="0.3">
      <c r="A11" s="1">
        <v>139</v>
      </c>
      <c r="B11">
        <v>3.4995137222198651E-4</v>
      </c>
      <c r="C11">
        <f t="shared" si="0"/>
        <v>12.034124587545946</v>
      </c>
      <c r="D11">
        <v>0.30134343872549035</v>
      </c>
      <c r="E11">
        <f t="shared" si="1"/>
        <v>25.229799062585506</v>
      </c>
      <c r="F11">
        <v>2.7262031862745104E-2</v>
      </c>
      <c r="G11">
        <f t="shared" si="2"/>
        <v>16.430224160875539</v>
      </c>
      <c r="H11">
        <v>-0.32860547058823586</v>
      </c>
      <c r="I11" s="14">
        <f t="shared" si="3"/>
        <v>-26.008170238802322</v>
      </c>
    </row>
    <row r="12" spans="1:15" x14ac:dyDescent="0.3">
      <c r="A12" s="1">
        <v>195</v>
      </c>
      <c r="B12">
        <v>2.3282063564520703E-4</v>
      </c>
      <c r="C12">
        <f t="shared" si="0"/>
        <v>8.0062338893438891</v>
      </c>
      <c r="D12">
        <v>0.50006559068627432</v>
      </c>
      <c r="E12">
        <f t="shared" si="1"/>
        <v>41.867692306454749</v>
      </c>
      <c r="F12">
        <v>2.7489213235294102E-2</v>
      </c>
      <c r="G12">
        <f t="shared" si="2"/>
        <v>16.567141353803343</v>
      </c>
      <c r="H12">
        <v>-0.52755480392156828</v>
      </c>
      <c r="I12" s="14">
        <f t="shared" si="3"/>
        <v>-41.754433138707874</v>
      </c>
    </row>
    <row r="13" spans="1:15" x14ac:dyDescent="0.3">
      <c r="A13" s="1">
        <v>197</v>
      </c>
      <c r="B13">
        <v>9.2036079821954217E-4</v>
      </c>
      <c r="C13">
        <f t="shared" si="0"/>
        <v>31.649358712162666</v>
      </c>
      <c r="D13">
        <v>0.44695451470588238</v>
      </c>
      <c r="E13">
        <f t="shared" si="1"/>
        <v>37.420999255328915</v>
      </c>
      <c r="F13">
        <v>2.4620549019607852E-2</v>
      </c>
      <c r="G13">
        <f t="shared" si="2"/>
        <v>14.838260823426715</v>
      </c>
      <c r="H13">
        <v>-0.47157506372549063</v>
      </c>
      <c r="I13" s="14">
        <f t="shared" si="3"/>
        <v>-37.323799009771271</v>
      </c>
    </row>
    <row r="14" spans="1:15" x14ac:dyDescent="0.3">
      <c r="A14" s="1">
        <v>204</v>
      </c>
      <c r="B14">
        <v>-3.2161321862432204E-4</v>
      </c>
      <c r="C14">
        <f t="shared" si="0"/>
        <v>-11.059632420791466</v>
      </c>
      <c r="D14">
        <v>0.31800784313725483</v>
      </c>
      <c r="E14">
        <f t="shared" si="1"/>
        <v>26.625016348831046</v>
      </c>
      <c r="F14">
        <v>1.5861068627450983E-2</v>
      </c>
      <c r="G14">
        <f t="shared" si="2"/>
        <v>9.5591155601345292</v>
      </c>
      <c r="H14">
        <v>-0.33386891176470573</v>
      </c>
      <c r="I14" s="14">
        <f t="shared" si="3"/>
        <v>-26.424756347105699</v>
      </c>
    </row>
    <row r="15" spans="1:15" x14ac:dyDescent="0.3">
      <c r="A15" s="1">
        <v>205</v>
      </c>
      <c r="B15">
        <v>5.9610351813040952E-4</v>
      </c>
      <c r="C15">
        <f t="shared" si="0"/>
        <v>20.498802329900116</v>
      </c>
      <c r="D15">
        <v>0.47671347794117636</v>
      </c>
      <c r="E15">
        <f t="shared" si="1"/>
        <v>39.912550642386968</v>
      </c>
      <c r="F15">
        <v>7.8526539215686267E-2</v>
      </c>
      <c r="G15">
        <f t="shared" si="2"/>
        <v>47.326209887335729</v>
      </c>
      <c r="H15">
        <v>-0.55524001715686222</v>
      </c>
      <c r="I15" s="14">
        <f t="shared" si="3"/>
        <v>-43.945637495811624</v>
      </c>
    </row>
    <row r="16" spans="1:15" x14ac:dyDescent="0.3">
      <c r="A16" s="1">
        <v>206</v>
      </c>
      <c r="B16">
        <v>5.2520367413395734E-4</v>
      </c>
      <c r="C16">
        <f t="shared" si="0"/>
        <v>18.060699142953197</v>
      </c>
      <c r="D16">
        <v>0.43622778431372533</v>
      </c>
      <c r="E16">
        <f t="shared" si="1"/>
        <v>36.522910172861167</v>
      </c>
      <c r="F16">
        <v>8.3436507352941183E-2</v>
      </c>
      <c r="G16">
        <f t="shared" si="2"/>
        <v>50.285339182026952</v>
      </c>
      <c r="H16">
        <v>-0.51966429166666672</v>
      </c>
      <c r="I16" s="14">
        <f t="shared" si="3"/>
        <v>-41.129921971472967</v>
      </c>
    </row>
    <row r="17" spans="1:9" x14ac:dyDescent="0.3">
      <c r="A17" s="1">
        <v>207</v>
      </c>
      <c r="B17">
        <v>-4.1708922871204165E-4</v>
      </c>
      <c r="C17">
        <f t="shared" si="0"/>
        <v>-14.342860582527535</v>
      </c>
      <c r="D17">
        <v>0.49048141176470567</v>
      </c>
      <c r="E17">
        <f t="shared" si="1"/>
        <v>41.065262662080379</v>
      </c>
      <c r="F17">
        <v>1.7143355392156862E-2</v>
      </c>
      <c r="G17">
        <f t="shared" si="2"/>
        <v>10.331921456947832</v>
      </c>
      <c r="H17">
        <v>-0.50762476715686267</v>
      </c>
      <c r="I17" s="14">
        <f t="shared" si="3"/>
        <v>-40.177028513903039</v>
      </c>
    </row>
    <row r="18" spans="1:9" x14ac:dyDescent="0.3">
      <c r="A18" s="1">
        <v>208</v>
      </c>
      <c r="B18">
        <v>-1.2457276903820684E-3</v>
      </c>
      <c r="C18">
        <f t="shared" si="0"/>
        <v>-42.838072424257263</v>
      </c>
      <c r="D18">
        <v>0.52732089460784304</v>
      </c>
      <c r="E18">
        <f t="shared" si="1"/>
        <v>44.149626315833622</v>
      </c>
      <c r="F18">
        <v>-1.9632421568627444E-2</v>
      </c>
      <c r="G18">
        <f t="shared" si="2"/>
        <v>-11.83202663753605</v>
      </c>
      <c r="H18">
        <v>-0.50768847303921605</v>
      </c>
      <c r="I18" s="14">
        <f t="shared" si="3"/>
        <v>-40.182070649782567</v>
      </c>
    </row>
    <row r="19" spans="1:9" x14ac:dyDescent="0.3">
      <c r="A19" s="1">
        <v>209</v>
      </c>
      <c r="B19">
        <v>1.024581672974894E-3</v>
      </c>
      <c r="C19">
        <f t="shared" si="0"/>
        <v>35.233305200114529</v>
      </c>
      <c r="D19">
        <v>1.0912700392156862</v>
      </c>
      <c r="E19">
        <f t="shared" si="1"/>
        <v>91.365930942045139</v>
      </c>
      <c r="F19">
        <v>0.10864690441176468</v>
      </c>
      <c r="G19">
        <f t="shared" si="2"/>
        <v>65.479088384088044</v>
      </c>
      <c r="H19">
        <v>-1.1999169436274508</v>
      </c>
      <c r="I19" s="14">
        <f t="shared" si="3"/>
        <v>-94.969947050550914</v>
      </c>
    </row>
    <row r="20" spans="1:9" x14ac:dyDescent="0.3">
      <c r="A20" s="1">
        <v>210</v>
      </c>
      <c r="B20">
        <v>7.1799905445936419E-4</v>
      </c>
      <c r="C20">
        <f t="shared" si="0"/>
        <v>24.690544918404271</v>
      </c>
      <c r="D20">
        <v>0.7329675318627451</v>
      </c>
      <c r="E20">
        <f t="shared" si="1"/>
        <v>61.36726794686313</v>
      </c>
      <c r="F20">
        <v>5.2495759803921571E-2</v>
      </c>
      <c r="G20">
        <f t="shared" si="2"/>
        <v>31.638034370159424</v>
      </c>
      <c r="H20">
        <v>-0.78546329166666706</v>
      </c>
      <c r="I20" s="14">
        <f t="shared" si="3"/>
        <v>-62.167142164212251</v>
      </c>
    </row>
    <row r="21" spans="1:9" x14ac:dyDescent="0.3">
      <c r="A21" s="1">
        <v>211</v>
      </c>
      <c r="B21">
        <v>7.1706388374230101E-4</v>
      </c>
      <c r="C21">
        <f t="shared" si="0"/>
        <v>24.658386276338376</v>
      </c>
      <c r="D21">
        <v>0.23682598774509808</v>
      </c>
      <c r="E21">
        <f t="shared" si="1"/>
        <v>19.828114090946478</v>
      </c>
      <c r="F21">
        <v>8.0590382352941137E-2</v>
      </c>
      <c r="G21">
        <f t="shared" si="2"/>
        <v>48.570042538867504</v>
      </c>
      <c r="H21">
        <v>-0.31741637009803891</v>
      </c>
      <c r="I21" s="14">
        <f t="shared" si="3"/>
        <v>-25.122585376666052</v>
      </c>
    </row>
    <row r="22" spans="1:9" x14ac:dyDescent="0.3">
      <c r="A22" s="1">
        <v>212</v>
      </c>
      <c r="B22">
        <v>4.7854556929583528E-4</v>
      </c>
      <c r="C22">
        <f t="shared" si="0"/>
        <v>16.456220660484007</v>
      </c>
      <c r="D22">
        <v>0.3900149411764704</v>
      </c>
      <c r="E22">
        <f t="shared" si="1"/>
        <v>32.653767538148479</v>
      </c>
      <c r="F22">
        <v>5.38354068627451E-2</v>
      </c>
      <c r="G22">
        <f t="shared" si="2"/>
        <v>32.445410048676145</v>
      </c>
      <c r="H22">
        <v>-0.4438503480392153</v>
      </c>
      <c r="I22" s="14">
        <f t="shared" si="3"/>
        <v>-35.129468148205703</v>
      </c>
    </row>
    <row r="23" spans="1:9" x14ac:dyDescent="0.3">
      <c r="A23" s="1">
        <v>213</v>
      </c>
      <c r="B23">
        <v>1.9673182602187846E-4</v>
      </c>
      <c r="C23">
        <f t="shared" si="0"/>
        <v>6.765212234061238</v>
      </c>
      <c r="D23">
        <v>0.10572083578431361</v>
      </c>
      <c r="E23">
        <f t="shared" si="1"/>
        <v>8.8514137053988833</v>
      </c>
      <c r="F23">
        <v>1.8992308823529428E-2</v>
      </c>
      <c r="G23">
        <f t="shared" si="2"/>
        <v>11.446244831427677</v>
      </c>
      <c r="H23">
        <v>-0.12471314460784293</v>
      </c>
      <c r="I23" s="14">
        <f t="shared" si="3"/>
        <v>-9.8706838025881183</v>
      </c>
    </row>
    <row r="24" spans="1:9" x14ac:dyDescent="0.3">
      <c r="A24" s="1">
        <v>214</v>
      </c>
      <c r="B24">
        <v>-1.0739079674067943E-4</v>
      </c>
      <c r="C24">
        <f t="shared" si="0"/>
        <v>-3.6929537361933029</v>
      </c>
      <c r="D24">
        <v>7.6107556372548998E-2</v>
      </c>
      <c r="E24">
        <f t="shared" si="1"/>
        <v>6.3720596092785726</v>
      </c>
      <c r="F24">
        <v>-6.8371323529411727E-4</v>
      </c>
      <c r="G24">
        <f t="shared" si="2"/>
        <v>-0.41205885805566211</v>
      </c>
      <c r="H24">
        <v>-7.5423843137254504E-2</v>
      </c>
      <c r="I24" s="14">
        <f t="shared" si="3"/>
        <v>-5.9695785005250031</v>
      </c>
    </row>
    <row r="25" spans="1:9" x14ac:dyDescent="0.3">
      <c r="A25" s="1">
        <v>215</v>
      </c>
      <c r="B25">
        <v>-4.4749071917981669E-5</v>
      </c>
      <c r="C25">
        <f t="shared" si="0"/>
        <v>-1.5388306758701447</v>
      </c>
      <c r="D25">
        <v>-0.45262731617647051</v>
      </c>
      <c r="E25">
        <f t="shared" si="1"/>
        <v>-37.895951163458086</v>
      </c>
      <c r="F25">
        <v>-1.6396372549019611E-3</v>
      </c>
      <c r="G25">
        <f t="shared" si="2"/>
        <v>-0.98817314043918003</v>
      </c>
      <c r="H25">
        <v>0.45426695343137258</v>
      </c>
      <c r="I25" s="14">
        <f t="shared" si="3"/>
        <v>35.953912263103405</v>
      </c>
    </row>
    <row r="26" spans="1:9" x14ac:dyDescent="0.3">
      <c r="A26" s="1">
        <v>216</v>
      </c>
      <c r="B26">
        <v>-2.0277330217151088E-3</v>
      </c>
      <c r="C26">
        <f t="shared" si="0"/>
        <v>-69.729664606434454</v>
      </c>
      <c r="D26">
        <v>0.43154624509803907</v>
      </c>
      <c r="E26">
        <f t="shared" si="1"/>
        <v>36.130951103783936</v>
      </c>
      <c r="F26">
        <v>-4.7786362745098038E-2</v>
      </c>
      <c r="G26">
        <f t="shared" si="2"/>
        <v>-28.799784832171859</v>
      </c>
      <c r="H26">
        <v>-0.38375988235294123</v>
      </c>
      <c r="I26" s="14">
        <f t="shared" si="3"/>
        <v>-30.373482015351954</v>
      </c>
    </row>
    <row r="27" spans="1:9" x14ac:dyDescent="0.3">
      <c r="A27" s="1">
        <v>217</v>
      </c>
      <c r="B27">
        <v>1.1628286058238766E-4</v>
      </c>
      <c r="C27">
        <f t="shared" si="0"/>
        <v>3.9987339462610265</v>
      </c>
      <c r="D27">
        <v>-4.1035487745098041E-2</v>
      </c>
      <c r="E27">
        <f t="shared" si="1"/>
        <v>-3.4356716529910472</v>
      </c>
      <c r="F27">
        <v>2.1924901960784326E-3</v>
      </c>
      <c r="G27">
        <f t="shared" si="2"/>
        <v>1.3213653910117351</v>
      </c>
      <c r="H27">
        <v>3.8842997549019612E-2</v>
      </c>
      <c r="I27" s="14">
        <f t="shared" si="3"/>
        <v>3.074310634670411</v>
      </c>
    </row>
    <row r="28" spans="1:9" x14ac:dyDescent="0.3">
      <c r="A28" s="1">
        <v>218</v>
      </c>
      <c r="B28">
        <v>3.4128437963009843E-4</v>
      </c>
      <c r="C28">
        <f t="shared" si="0"/>
        <v>11.736084125558676</v>
      </c>
      <c r="D28">
        <v>6.4314749999999851E-2</v>
      </c>
      <c r="E28">
        <f t="shared" si="1"/>
        <v>5.3847139533659174</v>
      </c>
      <c r="F28">
        <v>7.7175196078431377E-3</v>
      </c>
      <c r="G28">
        <f t="shared" si="2"/>
        <v>4.6511785240811108</v>
      </c>
      <c r="H28">
        <v>-7.2032269607842481E-2</v>
      </c>
      <c r="I28" s="14">
        <f t="shared" si="3"/>
        <v>-5.7011452891957362</v>
      </c>
    </row>
    <row r="29" spans="1:9" x14ac:dyDescent="0.3">
      <c r="A29" s="1">
        <v>219</v>
      </c>
      <c r="B29">
        <v>-2.5243490774438346E-4</v>
      </c>
      <c r="C29">
        <f t="shared" si="0"/>
        <v>-8.6807292989112028</v>
      </c>
      <c r="D29">
        <v>-0.46254517892156877</v>
      </c>
      <c r="E29">
        <f t="shared" si="1"/>
        <v>-38.726318286258042</v>
      </c>
      <c r="F29">
        <v>-1.1824950980392157E-2</v>
      </c>
      <c r="G29">
        <f t="shared" si="2"/>
        <v>-7.1266366453305388</v>
      </c>
      <c r="H29">
        <v>0.47437012990196126</v>
      </c>
      <c r="I29" s="14">
        <f t="shared" si="3"/>
        <v>37.545020393627823</v>
      </c>
    </row>
    <row r="30" spans="1:9" x14ac:dyDescent="0.3">
      <c r="A30" s="1">
        <v>220</v>
      </c>
      <c r="B30">
        <v>1.4222406814751825E-3</v>
      </c>
      <c r="C30">
        <f t="shared" si="0"/>
        <v>48.907999547696221</v>
      </c>
      <c r="D30">
        <v>0.12469791421568634</v>
      </c>
      <c r="E30">
        <f t="shared" si="1"/>
        <v>10.440258239872428</v>
      </c>
      <c r="F30">
        <v>7.5748365196078415E-2</v>
      </c>
      <c r="G30">
        <f t="shared" si="2"/>
        <v>45.651865798461877</v>
      </c>
      <c r="H30">
        <v>-0.20044627941176485</v>
      </c>
      <c r="I30" s="14">
        <f t="shared" si="3"/>
        <v>-15.864741841770012</v>
      </c>
    </row>
    <row r="31" spans="1:9" x14ac:dyDescent="0.3">
      <c r="A31" s="1">
        <v>221</v>
      </c>
      <c r="B31">
        <v>2.6384713738756916E-3</v>
      </c>
      <c r="C31">
        <f t="shared" si="0"/>
        <v>90.731729475123643</v>
      </c>
      <c r="D31">
        <v>6.2428872549017654E-3</v>
      </c>
      <c r="E31">
        <f t="shared" si="1"/>
        <v>0.52268199924216674</v>
      </c>
      <c r="F31">
        <v>0.12979341176470591</v>
      </c>
      <c r="G31">
        <f t="shared" si="2"/>
        <v>78.223621065205748</v>
      </c>
      <c r="H31">
        <v>-0.13603629901960773</v>
      </c>
      <c r="I31" s="14">
        <f t="shared" si="3"/>
        <v>-10.766878643940757</v>
      </c>
    </row>
    <row r="32" spans="1:9" x14ac:dyDescent="0.3">
      <c r="A32" s="1">
        <v>222</v>
      </c>
      <c r="B32">
        <v>5.0509707515702712E-4</v>
      </c>
      <c r="C32">
        <f t="shared" si="0"/>
        <v>17.369273601216179</v>
      </c>
      <c r="D32">
        <v>-0.10785484803921566</v>
      </c>
      <c r="E32">
        <f t="shared" si="1"/>
        <v>-9.0300826043003681</v>
      </c>
      <c r="F32">
        <v>2.4162029411764704E-2</v>
      </c>
      <c r="G32">
        <f t="shared" si="2"/>
        <v>14.561921188253933</v>
      </c>
      <c r="H32">
        <v>8.3692818627450843E-2</v>
      </c>
      <c r="I32" s="14">
        <f t="shared" si="3"/>
        <v>6.6240439355177188</v>
      </c>
    </row>
    <row r="33" spans="1:9" x14ac:dyDescent="0.3">
      <c r="A33" s="1">
        <v>223</v>
      </c>
      <c r="B33">
        <v>2.9079919330746292E-3</v>
      </c>
      <c r="C33">
        <f t="shared" si="0"/>
        <v>100</v>
      </c>
      <c r="D33">
        <v>0.25854952941176468</v>
      </c>
      <c r="E33">
        <f t="shared" si="1"/>
        <v>21.646904616121908</v>
      </c>
      <c r="F33">
        <v>0.15010797303921572</v>
      </c>
      <c r="G33">
        <f t="shared" si="2"/>
        <v>90.466758229393207</v>
      </c>
      <c r="H33">
        <v>-0.40865750245098059</v>
      </c>
      <c r="I33" s="14">
        <f t="shared" si="3"/>
        <v>-32.344056457985772</v>
      </c>
    </row>
    <row r="34" spans="1:9" x14ac:dyDescent="0.3">
      <c r="A34" s="1">
        <v>224</v>
      </c>
      <c r="B34">
        <v>2.8826571451887284E-4</v>
      </c>
      <c r="C34">
        <f t="shared" si="0"/>
        <v>9.9128787545874815</v>
      </c>
      <c r="D34">
        <v>0.96904215686274509</v>
      </c>
      <c r="E34">
        <f t="shared" si="1"/>
        <v>81.132474641643569</v>
      </c>
      <c r="F34">
        <v>1.377836519607843E-2</v>
      </c>
      <c r="G34">
        <f t="shared" si="2"/>
        <v>8.303916226117245</v>
      </c>
      <c r="H34">
        <v>-0.9828205220588232</v>
      </c>
      <c r="I34" s="14">
        <f t="shared" si="3"/>
        <v>-77.787394732464804</v>
      </c>
    </row>
    <row r="35" spans="1:9" x14ac:dyDescent="0.3">
      <c r="A35" s="1">
        <v>226</v>
      </c>
      <c r="B35">
        <v>2.813873760854768E-4</v>
      </c>
      <c r="C35">
        <f t="shared" si="0"/>
        <v>9.6763465154445925</v>
      </c>
      <c r="D35">
        <v>0.22019580392156862</v>
      </c>
      <c r="E35">
        <f t="shared" si="1"/>
        <v>18.435761902970945</v>
      </c>
      <c r="F35">
        <v>2.9513149509803927E-2</v>
      </c>
      <c r="G35">
        <f t="shared" si="2"/>
        <v>17.786923021029928</v>
      </c>
      <c r="H35">
        <v>-0.2497089534313725</v>
      </c>
      <c r="I35" s="14">
        <f t="shared" si="3"/>
        <v>-19.763739658291627</v>
      </c>
    </row>
    <row r="36" spans="1:9" x14ac:dyDescent="0.3">
      <c r="A36" s="1">
        <v>227</v>
      </c>
      <c r="B36">
        <v>-1.0915840716429627E-3</v>
      </c>
      <c r="C36">
        <f t="shared" si="0"/>
        <v>-37.537383072752448</v>
      </c>
      <c r="D36">
        <v>7.2581580882352933E-2</v>
      </c>
      <c r="E36">
        <f t="shared" si="1"/>
        <v>6.0768494215489355</v>
      </c>
      <c r="F36">
        <v>-4.3991955882352919E-2</v>
      </c>
      <c r="G36">
        <f t="shared" si="2"/>
        <v>-26.512979665691898</v>
      </c>
      <c r="H36">
        <v>-2.8589624999999681E-2</v>
      </c>
      <c r="I36" s="14">
        <f t="shared" si="3"/>
        <v>-2.2627859260299488</v>
      </c>
    </row>
    <row r="37" spans="1:9" x14ac:dyDescent="0.3">
      <c r="A37" s="1">
        <v>228</v>
      </c>
      <c r="B37">
        <v>3.9168883376000679E-4</v>
      </c>
      <c r="C37">
        <f t="shared" si="0"/>
        <v>13.469392033212173</v>
      </c>
      <c r="D37">
        <v>0.26568458823529406</v>
      </c>
      <c r="E37">
        <f t="shared" si="1"/>
        <v>22.244283146010375</v>
      </c>
      <c r="F37">
        <v>4.6231438725490188E-2</v>
      </c>
      <c r="G37">
        <f t="shared" si="2"/>
        <v>27.862666486631412</v>
      </c>
      <c r="H37">
        <v>-0.31191602696078441</v>
      </c>
      <c r="I37" s="14">
        <f t="shared" si="3"/>
        <v>-24.687249165039802</v>
      </c>
    </row>
    <row r="38" spans="1:9" x14ac:dyDescent="0.3">
      <c r="A38" s="1">
        <v>229</v>
      </c>
      <c r="B38">
        <v>-6.9978222298965707E-5</v>
      </c>
      <c r="C38">
        <f t="shared" si="0"/>
        <v>-2.4064104684423029</v>
      </c>
      <c r="D38">
        <v>0.46086802450980402</v>
      </c>
      <c r="E38">
        <f t="shared" si="1"/>
        <v>38.585899536857958</v>
      </c>
      <c r="F38">
        <v>3.0499409313725474E-2</v>
      </c>
      <c r="G38">
        <f t="shared" si="2"/>
        <v>18.381320010252011</v>
      </c>
      <c r="H38">
        <v>-0.49136743382352932</v>
      </c>
      <c r="I38" s="14">
        <f t="shared" si="3"/>
        <v>-38.890307717059962</v>
      </c>
    </row>
    <row r="39" spans="1:9" x14ac:dyDescent="0.3">
      <c r="A39" s="1">
        <v>230</v>
      </c>
      <c r="B39">
        <v>4.8149125443718106E-5</v>
      </c>
      <c r="C39">
        <f t="shared" si="0"/>
        <v>1.6557516854185366</v>
      </c>
      <c r="D39">
        <v>-0.48291666666666672</v>
      </c>
      <c r="E39">
        <f t="shared" si="1"/>
        <v>-40.431908906012488</v>
      </c>
      <c r="F39">
        <v>4.4169607843137158E-4</v>
      </c>
      <c r="G39">
        <f t="shared" si="2"/>
        <v>0.26620046576661593</v>
      </c>
      <c r="H39">
        <v>0.48247497058823491</v>
      </c>
      <c r="I39" s="14">
        <f t="shared" si="3"/>
        <v>38.186495034782297</v>
      </c>
    </row>
    <row r="40" spans="1:9" x14ac:dyDescent="0.3">
      <c r="A40" s="1">
        <v>231</v>
      </c>
      <c r="B40">
        <v>-2.3620686447379127E-5</v>
      </c>
      <c r="C40">
        <f t="shared" si="0"/>
        <v>-0.81226794953329318</v>
      </c>
      <c r="D40">
        <v>0.17333340931372543</v>
      </c>
      <c r="E40">
        <f t="shared" si="1"/>
        <v>14.512235960119675</v>
      </c>
      <c r="F40">
        <v>1.3409068627450956E-4</v>
      </c>
      <c r="G40">
        <f t="shared" si="2"/>
        <v>8.0813493450083485E-2</v>
      </c>
      <c r="H40">
        <v>-0.17346749999999936</v>
      </c>
      <c r="I40" s="14">
        <f t="shared" si="3"/>
        <v>-13.729449673565298</v>
      </c>
    </row>
    <row r="41" spans="1:9" x14ac:dyDescent="0.3">
      <c r="A41" s="1">
        <v>232</v>
      </c>
      <c r="B41">
        <v>1.7742833875545772E-3</v>
      </c>
      <c r="C41">
        <f t="shared" si="0"/>
        <v>61.014040904804773</v>
      </c>
      <c r="D41">
        <v>7.1923774509803666E-3</v>
      </c>
      <c r="E41">
        <f t="shared" si="1"/>
        <v>0.60217749766840001</v>
      </c>
      <c r="F41">
        <v>0.1008659656862745</v>
      </c>
      <c r="G41">
        <f t="shared" si="2"/>
        <v>60.789688559251665</v>
      </c>
      <c r="H41">
        <v>-0.10805834313725458</v>
      </c>
      <c r="I41" s="14">
        <f t="shared" si="3"/>
        <v>-8.552504555099901</v>
      </c>
    </row>
    <row r="42" spans="1:9" x14ac:dyDescent="0.3">
      <c r="A42" s="1">
        <v>233</v>
      </c>
      <c r="B42">
        <v>-2.2431451148893769E-4</v>
      </c>
      <c r="C42">
        <f t="shared" si="0"/>
        <v>-7.7137253696494739</v>
      </c>
      <c r="D42">
        <v>-0.14480114705882338</v>
      </c>
      <c r="E42">
        <f t="shared" si="1"/>
        <v>-12.123389378502424</v>
      </c>
      <c r="F42">
        <v>-4.7938529411764757E-3</v>
      </c>
      <c r="G42">
        <f t="shared" si="2"/>
        <v>-2.8891492319557095</v>
      </c>
      <c r="H42">
        <v>0.14959499999999981</v>
      </c>
      <c r="I42" s="14">
        <f t="shared" si="3"/>
        <v>11.840010514459522</v>
      </c>
    </row>
    <row r="43" spans="1:9" x14ac:dyDescent="0.3">
      <c r="A43" s="1">
        <v>234</v>
      </c>
      <c r="B43">
        <v>-1.6408167920340395E-3</v>
      </c>
      <c r="C43">
        <f t="shared" si="0"/>
        <v>-56.424392838641701</v>
      </c>
      <c r="D43">
        <v>0.24607231617647057</v>
      </c>
      <c r="E43">
        <f t="shared" si="1"/>
        <v>20.602257405222218</v>
      </c>
      <c r="F43">
        <v>-3.971729166666664E-2</v>
      </c>
      <c r="G43">
        <f t="shared" si="2"/>
        <v>-23.936734005434399</v>
      </c>
      <c r="H43">
        <v>-0.20635502450980373</v>
      </c>
      <c r="I43" s="14">
        <f t="shared" si="3"/>
        <v>-16.33240188447229</v>
      </c>
    </row>
    <row r="44" spans="1:9" x14ac:dyDescent="0.3">
      <c r="A44" s="1">
        <v>236</v>
      </c>
      <c r="B44">
        <v>2.3347094444993656E-3</v>
      </c>
      <c r="C44">
        <f t="shared" si="0"/>
        <v>80.285967025736227</v>
      </c>
      <c r="D44">
        <v>0.47686964460784315</v>
      </c>
      <c r="E44">
        <f t="shared" si="1"/>
        <v>39.925625603092733</v>
      </c>
      <c r="F44">
        <v>0.16592611029411763</v>
      </c>
      <c r="G44">
        <f t="shared" si="2"/>
        <v>100</v>
      </c>
      <c r="H44">
        <v>-0.6427957549019605</v>
      </c>
      <c r="I44" s="14">
        <f t="shared" si="3"/>
        <v>-50.875420279348667</v>
      </c>
    </row>
    <row r="45" spans="1:9" x14ac:dyDescent="0.3">
      <c r="A45" s="1">
        <v>237</v>
      </c>
      <c r="B45">
        <v>2.4611244196813856E-4</v>
      </c>
      <c r="C45">
        <f t="shared" si="0"/>
        <v>8.4633124036187724</v>
      </c>
      <c r="D45">
        <v>0.23945294117647065</v>
      </c>
      <c r="E45">
        <f t="shared" si="1"/>
        <v>20.04805419483796</v>
      </c>
      <c r="F45">
        <v>3.6884485294117635E-2</v>
      </c>
      <c r="G45">
        <f t="shared" si="2"/>
        <v>22.229464204721531</v>
      </c>
      <c r="H45">
        <v>-0.27633742647058851</v>
      </c>
      <c r="I45" s="14">
        <f t="shared" si="3"/>
        <v>-21.871306092786881</v>
      </c>
    </row>
    <row r="46" spans="1:9" x14ac:dyDescent="0.3">
      <c r="I46" s="14"/>
    </row>
    <row r="47" spans="1:9" x14ac:dyDescent="0.3">
      <c r="I47" s="1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45"/>
  <sheetViews>
    <sheetView topLeftCell="AB1" workbookViewId="0">
      <selection activeCell="AJ2" sqref="AJ2"/>
    </sheetView>
  </sheetViews>
  <sheetFormatPr defaultRowHeight="14.4" x14ac:dyDescent="0.3"/>
  <cols>
    <col min="1" max="1" width="10.6640625" style="1" customWidth="1"/>
    <col min="2" max="38" width="16.6640625" style="6" customWidth="1"/>
  </cols>
  <sheetData>
    <row r="1" spans="1:35" x14ac:dyDescent="0.3">
      <c r="A1" s="1" t="s">
        <v>0</v>
      </c>
      <c r="B1" s="6" t="s">
        <v>2</v>
      </c>
      <c r="C1" s="6" t="s">
        <v>3</v>
      </c>
      <c r="D1" s="6" t="s">
        <v>4</v>
      </c>
      <c r="E1" s="6" t="s">
        <v>5</v>
      </c>
      <c r="F1" s="6" t="s">
        <v>6</v>
      </c>
      <c r="G1" s="6" t="s">
        <v>7</v>
      </c>
      <c r="H1" s="6" t="s">
        <v>8</v>
      </c>
      <c r="I1" s="6" t="s">
        <v>9</v>
      </c>
      <c r="J1" s="6" t="s">
        <v>10</v>
      </c>
      <c r="K1" s="6" t="s">
        <v>11</v>
      </c>
      <c r="L1" s="6" t="s">
        <v>12</v>
      </c>
      <c r="M1" s="6" t="s">
        <v>13</v>
      </c>
      <c r="N1" s="6" t="s">
        <v>14</v>
      </c>
      <c r="O1" s="6" t="s">
        <v>15</v>
      </c>
      <c r="P1" s="6" t="s">
        <v>16</v>
      </c>
      <c r="Q1" s="6" t="s">
        <v>17</v>
      </c>
      <c r="R1" s="6" t="s">
        <v>18</v>
      </c>
      <c r="S1" s="6" t="s">
        <v>19</v>
      </c>
      <c r="T1" s="6" t="s">
        <v>20</v>
      </c>
      <c r="U1" s="6" t="s">
        <v>21</v>
      </c>
      <c r="V1" s="6" t="s">
        <v>22</v>
      </c>
      <c r="W1" s="6" t="s">
        <v>23</v>
      </c>
      <c r="X1" s="6" t="s">
        <v>24</v>
      </c>
      <c r="Y1" s="6" t="s">
        <v>25</v>
      </c>
      <c r="Z1" s="6" t="s">
        <v>26</v>
      </c>
      <c r="AA1" s="6" t="s">
        <v>27</v>
      </c>
      <c r="AB1" s="6" t="s">
        <v>28</v>
      </c>
      <c r="AC1" s="6" t="s">
        <v>29</v>
      </c>
      <c r="AD1" s="6" t="s">
        <v>30</v>
      </c>
      <c r="AE1" s="6" t="s">
        <v>31</v>
      </c>
      <c r="AF1" s="6" t="s">
        <v>32</v>
      </c>
      <c r="AG1" s="6" t="s">
        <v>33</v>
      </c>
      <c r="AH1" s="6" t="s">
        <v>34</v>
      </c>
      <c r="AI1" s="6" t="s">
        <v>35</v>
      </c>
    </row>
    <row r="2" spans="1:35" x14ac:dyDescent="0.3">
      <c r="A2" s="1">
        <v>101</v>
      </c>
      <c r="B2" s="6">
        <v>0.12676100000000001</v>
      </c>
      <c r="C2" s="6">
        <v>19.567046000000001</v>
      </c>
      <c r="D2" s="6">
        <v>0.12593199999999999</v>
      </c>
      <c r="E2" s="6">
        <v>22.736196</v>
      </c>
      <c r="F2" s="6">
        <v>7.7879000000000004E-2</v>
      </c>
      <c r="G2" s="6">
        <v>12.554777</v>
      </c>
      <c r="H2" s="6">
        <v>1.367E-2</v>
      </c>
      <c r="I2" s="6">
        <v>9.3943910000000006</v>
      </c>
      <c r="J2" s="6">
        <v>0.20919599999999999</v>
      </c>
      <c r="K2" s="6">
        <v>20.855682000000002</v>
      </c>
      <c r="L2" s="6">
        <v>0.14333099999999999</v>
      </c>
      <c r="M2" s="6">
        <v>22.924627999999998</v>
      </c>
      <c r="N2" s="6">
        <v>0.89768000000000003</v>
      </c>
      <c r="O2" s="6">
        <v>41.156295999999998</v>
      </c>
      <c r="P2" s="6">
        <v>0.66611399999999998</v>
      </c>
      <c r="Q2" s="6">
        <v>29.502483000000002</v>
      </c>
      <c r="R2" s="6">
        <v>0.98715799999999998</v>
      </c>
      <c r="S2" s="6">
        <v>32.118608999999999</v>
      </c>
      <c r="T2" s="6">
        <v>0.37158200000000002</v>
      </c>
      <c r="U2" s="6">
        <v>18.113643</v>
      </c>
      <c r="V2" s="6">
        <v>0.36164000000000002</v>
      </c>
      <c r="W2" s="6">
        <v>21.865907</v>
      </c>
      <c r="X2" s="6">
        <v>0.360398</v>
      </c>
      <c r="Y2" s="6">
        <v>21.41338</v>
      </c>
      <c r="Z2" s="6">
        <v>1.2012999999999999E-2</v>
      </c>
      <c r="AA2" s="6">
        <v>11.599182000000001</v>
      </c>
      <c r="AB2" s="6">
        <v>0.539354</v>
      </c>
      <c r="AC2" s="6">
        <v>21.668711999999999</v>
      </c>
      <c r="AD2" s="6">
        <v>0.376139</v>
      </c>
      <c r="AE2" s="6">
        <v>32.832019000000003</v>
      </c>
      <c r="AF2" s="6">
        <v>0.230323</v>
      </c>
      <c r="AG2" s="6">
        <v>25.743207999999999</v>
      </c>
      <c r="AH2" s="6">
        <v>0.13380300000000001</v>
      </c>
      <c r="AI2" s="6">
        <v>19.483785999999998</v>
      </c>
    </row>
    <row r="3" spans="1:35" x14ac:dyDescent="0.3">
      <c r="A3" s="1">
        <v>105</v>
      </c>
      <c r="B3" s="6">
        <v>0.119283</v>
      </c>
      <c r="C3" s="6">
        <v>25.465997999999999</v>
      </c>
      <c r="D3" s="6">
        <v>0.23918400000000001</v>
      </c>
      <c r="E3" s="6">
        <v>26.128160000000001</v>
      </c>
      <c r="F3" s="6">
        <v>0.81829399999999997</v>
      </c>
      <c r="G3" s="6">
        <v>24.585439999999998</v>
      </c>
      <c r="H3" s="6">
        <v>0.95488300000000004</v>
      </c>
      <c r="I3" s="6">
        <v>25.926765</v>
      </c>
      <c r="J3" s="6">
        <v>1.809642</v>
      </c>
      <c r="K3" s="6">
        <v>35.224063000000001</v>
      </c>
      <c r="L3" s="6">
        <v>1.656366</v>
      </c>
      <c r="M3" s="6">
        <v>35.843941000000001</v>
      </c>
      <c r="N3" s="6">
        <v>2.6829420000000002</v>
      </c>
      <c r="O3" s="6">
        <v>39.452921000000003</v>
      </c>
      <c r="P3" s="6">
        <v>2.2787389999999998</v>
      </c>
      <c r="Q3" s="6">
        <v>41.570183</v>
      </c>
      <c r="R3" s="6">
        <v>2.349815</v>
      </c>
      <c r="S3" s="6">
        <v>42.895378999999998</v>
      </c>
      <c r="T3" s="6">
        <v>2.7484549999999999</v>
      </c>
      <c r="U3" s="6">
        <v>41.409765</v>
      </c>
      <c r="V3" s="6">
        <v>2.606922</v>
      </c>
      <c r="W3" s="6">
        <v>44.443765999999997</v>
      </c>
      <c r="X3" s="6">
        <v>0.53337500000000004</v>
      </c>
      <c r="Y3" s="6">
        <v>29.822581</v>
      </c>
      <c r="Z3" s="6">
        <v>1.3590850000000001</v>
      </c>
      <c r="AA3" s="6">
        <v>29.592851</v>
      </c>
      <c r="AB3" s="6">
        <v>1.872682</v>
      </c>
      <c r="AC3" s="6">
        <v>41.886225000000003</v>
      </c>
      <c r="AD3" s="6">
        <v>2.8343630000000002</v>
      </c>
      <c r="AE3" s="6">
        <v>46.902790000000003</v>
      </c>
      <c r="AF3" s="6">
        <v>1.687268</v>
      </c>
      <c r="AG3" s="6">
        <v>41.587184000000001</v>
      </c>
      <c r="AH3" s="6">
        <v>2.1421510000000001</v>
      </c>
      <c r="AI3" s="6">
        <v>39.854838999999998</v>
      </c>
    </row>
    <row r="4" spans="1:35" x14ac:dyDescent="0.3">
      <c r="A4" s="1">
        <v>106</v>
      </c>
      <c r="B4" s="6">
        <v>0.408717</v>
      </c>
      <c r="C4" s="6">
        <v>24.617031000000001</v>
      </c>
      <c r="D4" s="6">
        <v>0.40278000000000003</v>
      </c>
      <c r="E4" s="6">
        <v>25.525119</v>
      </c>
      <c r="F4" s="6">
        <v>0.95763100000000001</v>
      </c>
      <c r="G4" s="6">
        <v>20.721693999999999</v>
      </c>
      <c r="H4" s="6">
        <v>0.755768</v>
      </c>
      <c r="I4" s="6">
        <v>16.181446000000001</v>
      </c>
      <c r="J4" s="6">
        <v>2.4320599999999999</v>
      </c>
      <c r="K4" s="6">
        <v>37.669648000000002</v>
      </c>
      <c r="L4" s="6">
        <v>1.586695</v>
      </c>
      <c r="M4" s="6">
        <v>30.522265000000001</v>
      </c>
      <c r="N4" s="6">
        <v>4.3509650000000004</v>
      </c>
      <c r="O4" s="6">
        <v>47.090294999999998</v>
      </c>
      <c r="P4" s="6">
        <v>3.1400619999999999</v>
      </c>
      <c r="Q4" s="6">
        <v>45.167459999999998</v>
      </c>
      <c r="R4" s="6">
        <v>3.5427070000000001</v>
      </c>
      <c r="S4" s="6">
        <v>43.741579000000002</v>
      </c>
      <c r="T4" s="6">
        <v>2.8571040000000001</v>
      </c>
      <c r="U4" s="6">
        <v>35.189534000000002</v>
      </c>
      <c r="V4" s="6">
        <v>1.2825530000000001</v>
      </c>
      <c r="W4" s="6">
        <v>37.010086000000001</v>
      </c>
      <c r="X4" s="6">
        <v>0.933342</v>
      </c>
      <c r="Y4" s="6">
        <v>26.216556000000001</v>
      </c>
      <c r="Z4" s="6">
        <v>0.409661</v>
      </c>
      <c r="AA4" s="6">
        <v>21.134253000000001</v>
      </c>
      <c r="AB4" s="6">
        <v>2.8754550000000001</v>
      </c>
      <c r="AC4" s="6">
        <v>45.098762999999998</v>
      </c>
      <c r="AD4" s="6">
        <v>2.5803539999999998</v>
      </c>
      <c r="AE4" s="6">
        <v>46.322074000000001</v>
      </c>
      <c r="AF4" s="6">
        <v>2.5660500000000002</v>
      </c>
      <c r="AG4" s="6">
        <v>48.648524999999999</v>
      </c>
      <c r="AH4" s="6">
        <v>1.555526</v>
      </c>
      <c r="AI4" s="6">
        <v>41.674214999999997</v>
      </c>
    </row>
    <row r="5" spans="1:35" x14ac:dyDescent="0.3">
      <c r="A5" s="1">
        <v>107</v>
      </c>
      <c r="B5" s="6">
        <v>0.35440199999999999</v>
      </c>
      <c r="C5" s="6">
        <v>28.376273000000001</v>
      </c>
      <c r="D5" s="6">
        <v>0.31853500000000001</v>
      </c>
      <c r="E5" s="6">
        <v>36.051793000000004</v>
      </c>
      <c r="F5" s="6">
        <v>0.77251099999999995</v>
      </c>
      <c r="G5" s="6">
        <v>20.649314</v>
      </c>
      <c r="H5" s="6">
        <v>6.9099999999999995E-2</v>
      </c>
      <c r="I5" s="6">
        <v>11.071802</v>
      </c>
      <c r="J5" s="6">
        <v>0.53536499999999998</v>
      </c>
      <c r="K5" s="6">
        <v>30.707481000000001</v>
      </c>
      <c r="L5" s="6">
        <v>0.86970199999999998</v>
      </c>
      <c r="M5" s="6">
        <v>44.285347000000002</v>
      </c>
      <c r="N5" s="6">
        <v>1.449962</v>
      </c>
      <c r="O5" s="6">
        <v>40.800089</v>
      </c>
      <c r="P5" s="6">
        <v>0.82819200000000004</v>
      </c>
      <c r="Q5" s="6">
        <v>41.349093000000003</v>
      </c>
      <c r="R5" s="6">
        <v>1.6637820000000001</v>
      </c>
      <c r="S5" s="6">
        <v>45.578929000000002</v>
      </c>
      <c r="T5" s="6">
        <v>1.278405</v>
      </c>
      <c r="U5" s="6">
        <v>32.092695999999997</v>
      </c>
      <c r="V5" s="6">
        <v>1.011287</v>
      </c>
      <c r="W5" s="6">
        <v>43.766798999999999</v>
      </c>
      <c r="X5" s="6">
        <v>0.34687699999999999</v>
      </c>
      <c r="Y5" s="6">
        <v>31.12988</v>
      </c>
      <c r="Z5" s="6">
        <v>0.36255300000000001</v>
      </c>
      <c r="AA5" s="6">
        <v>25.318991</v>
      </c>
      <c r="AB5" s="6">
        <v>1.357286</v>
      </c>
      <c r="AC5" s="6">
        <v>39.817441000000002</v>
      </c>
      <c r="AD5" s="6">
        <v>0.80724899999999999</v>
      </c>
      <c r="AE5" s="6">
        <v>44.805401000000003</v>
      </c>
      <c r="AF5" s="6">
        <v>0.88612999999999997</v>
      </c>
      <c r="AG5" s="6">
        <v>40.415936000000002</v>
      </c>
      <c r="AH5" s="6">
        <v>0.60747399999999996</v>
      </c>
      <c r="AI5" s="6">
        <v>33.338911000000003</v>
      </c>
    </row>
    <row r="6" spans="1:35" x14ac:dyDescent="0.3">
      <c r="A6" s="1">
        <v>108</v>
      </c>
      <c r="B6" s="6">
        <v>0.71599299999999999</v>
      </c>
      <c r="C6" s="6">
        <v>24.986359</v>
      </c>
      <c r="D6" s="6">
        <v>0.27895199999999998</v>
      </c>
      <c r="E6" s="6">
        <v>18.964274</v>
      </c>
      <c r="F6" s="6">
        <v>1.213695</v>
      </c>
      <c r="G6" s="6">
        <v>22.143878000000001</v>
      </c>
      <c r="H6" s="6">
        <v>0.365809</v>
      </c>
      <c r="I6" s="6">
        <v>15.967197000000001</v>
      </c>
      <c r="J6" s="6">
        <v>0.45542300000000002</v>
      </c>
      <c r="K6" s="6">
        <v>26.268594</v>
      </c>
      <c r="L6" s="6">
        <v>1.0064340000000001</v>
      </c>
      <c r="M6" s="6">
        <v>35.118544999999997</v>
      </c>
      <c r="N6" s="6">
        <v>2.6015630000000001</v>
      </c>
      <c r="O6" s="6">
        <v>44.453068999999999</v>
      </c>
      <c r="P6" s="6">
        <v>3.4237129999999998</v>
      </c>
      <c r="Q6" s="6">
        <v>42.183176000000003</v>
      </c>
      <c r="R6" s="6">
        <v>4.7743570000000002</v>
      </c>
      <c r="S6" s="6">
        <v>44.809353999999999</v>
      </c>
      <c r="T6" s="6">
        <v>3.0344669999999998</v>
      </c>
      <c r="U6" s="6">
        <v>34.696330000000003</v>
      </c>
      <c r="V6" s="6">
        <v>1.346967</v>
      </c>
      <c r="W6" s="6">
        <v>37.613185999999999</v>
      </c>
      <c r="X6" s="6">
        <v>1.496324</v>
      </c>
      <c r="Y6" s="6">
        <v>27.902566</v>
      </c>
      <c r="Z6" s="6">
        <v>1.346967</v>
      </c>
      <c r="AA6" s="6">
        <v>23.870736999999998</v>
      </c>
      <c r="AB6" s="6">
        <v>2.8823530000000002</v>
      </c>
      <c r="AC6" s="6">
        <v>36.596947</v>
      </c>
      <c r="AD6" s="6">
        <v>1.7398899999999999</v>
      </c>
      <c r="AE6" s="6">
        <v>43.346865999999999</v>
      </c>
      <c r="AF6" s="6">
        <v>1.0004599999999999</v>
      </c>
      <c r="AG6" s="6">
        <v>31.075348999999999</v>
      </c>
      <c r="AH6" s="6">
        <v>0.85523899999999997</v>
      </c>
      <c r="AI6" s="6">
        <v>26.104579000000001</v>
      </c>
    </row>
    <row r="7" spans="1:35" x14ac:dyDescent="0.3">
      <c r="A7" s="1">
        <v>109</v>
      </c>
      <c r="B7" s="6">
        <v>0.21856500000000001</v>
      </c>
      <c r="C7" s="6">
        <v>20.355485000000002</v>
      </c>
      <c r="D7" s="6">
        <v>0.32725599999999999</v>
      </c>
      <c r="E7" s="6">
        <v>28.589414000000001</v>
      </c>
      <c r="F7" s="6">
        <v>0.14136899999999999</v>
      </c>
      <c r="G7" s="6">
        <v>15.083653</v>
      </c>
      <c r="H7" s="6">
        <v>5.7305000000000002E-2</v>
      </c>
      <c r="I7" s="6">
        <v>11.796627000000001</v>
      </c>
      <c r="J7" s="6">
        <v>0.38385000000000002</v>
      </c>
      <c r="K7" s="6">
        <v>25.301386000000001</v>
      </c>
      <c r="L7" s="6">
        <v>0.35282999999999998</v>
      </c>
      <c r="M7" s="6">
        <v>26.71097</v>
      </c>
      <c r="N7" s="6">
        <v>2.0525690000000001</v>
      </c>
      <c r="O7" s="6">
        <v>42.317582000000002</v>
      </c>
      <c r="P7" s="6">
        <v>0.71963100000000002</v>
      </c>
      <c r="Q7" s="6">
        <v>29.425446999999998</v>
      </c>
      <c r="R7" s="6">
        <v>2.0419130000000001</v>
      </c>
      <c r="S7" s="6">
        <v>39.605777000000003</v>
      </c>
      <c r="T7" s="6">
        <v>0.26237300000000002</v>
      </c>
      <c r="U7" s="6">
        <v>18.633161000000001</v>
      </c>
      <c r="V7" s="6">
        <v>1.1778360000000001</v>
      </c>
      <c r="W7" s="6">
        <v>37.067123000000002</v>
      </c>
      <c r="X7" s="6">
        <v>0.51290599999999997</v>
      </c>
      <c r="Y7" s="6">
        <v>25.588412000000002</v>
      </c>
      <c r="Z7" s="6">
        <v>0.12621399999999999</v>
      </c>
      <c r="AA7" s="6">
        <v>15.654866999999999</v>
      </c>
      <c r="AB7" s="6">
        <v>1.1243190000000001</v>
      </c>
      <c r="AC7" s="6">
        <v>28.355986000000001</v>
      </c>
      <c r="AD7" s="6">
        <v>0.58276099999999997</v>
      </c>
      <c r="AE7" s="6">
        <v>40.467190000000002</v>
      </c>
      <c r="AF7" s="6">
        <v>0.62254299999999996</v>
      </c>
      <c r="AG7" s="6">
        <v>30.881782999999999</v>
      </c>
      <c r="AH7" s="6">
        <v>7.9563999999999996E-2</v>
      </c>
      <c r="AI7" s="6">
        <v>19.246285</v>
      </c>
    </row>
    <row r="8" spans="1:35" x14ac:dyDescent="0.3">
      <c r="A8" s="1">
        <v>110</v>
      </c>
      <c r="B8" s="6">
        <v>0.25386399999999998</v>
      </c>
      <c r="C8" s="6">
        <v>29.213038999999998</v>
      </c>
      <c r="D8" s="6">
        <v>0.58346200000000004</v>
      </c>
      <c r="E8" s="6">
        <v>30.474905</v>
      </c>
      <c r="F8" s="6">
        <v>0.41769699999999998</v>
      </c>
      <c r="G8" s="6">
        <v>19.629296</v>
      </c>
      <c r="H8" s="6">
        <v>6.4529000000000003E-2</v>
      </c>
      <c r="I8" s="6">
        <v>18.388434</v>
      </c>
      <c r="J8" s="6">
        <v>0.45208700000000002</v>
      </c>
      <c r="K8" s="6">
        <v>28.316420999999998</v>
      </c>
      <c r="L8" s="6">
        <v>0.184312</v>
      </c>
      <c r="M8" s="6">
        <v>35.812330000000003</v>
      </c>
      <c r="N8" s="6">
        <v>1.8751930000000001</v>
      </c>
      <c r="O8" s="6">
        <v>44.685214999999999</v>
      </c>
      <c r="P8" s="6">
        <v>0.45401900000000001</v>
      </c>
      <c r="Q8" s="6">
        <v>23.361702000000001</v>
      </c>
      <c r="R8" s="6">
        <v>0.86128300000000002</v>
      </c>
      <c r="S8" s="6">
        <v>25.341788999999999</v>
      </c>
      <c r="T8" s="6">
        <v>0.224884</v>
      </c>
      <c r="U8" s="6">
        <v>15.786142999999999</v>
      </c>
      <c r="V8" s="6">
        <v>1.253091</v>
      </c>
      <c r="W8" s="6">
        <v>31.592199000000001</v>
      </c>
      <c r="X8" s="6">
        <v>0.36398799999999998</v>
      </c>
      <c r="Y8" s="6">
        <v>26.133661</v>
      </c>
      <c r="Z8" s="6">
        <v>0.18856300000000001</v>
      </c>
      <c r="AA8" s="6">
        <v>17.112383999999999</v>
      </c>
      <c r="AB8" s="6">
        <v>0.39605899999999999</v>
      </c>
      <c r="AC8" s="6">
        <v>18.118385</v>
      </c>
      <c r="AD8" s="6">
        <v>0.68894900000000003</v>
      </c>
      <c r="AE8" s="6">
        <v>37.587834000000001</v>
      </c>
      <c r="AF8" s="6">
        <v>0.28979899999999997</v>
      </c>
      <c r="AG8" s="6">
        <v>24.147845</v>
      </c>
      <c r="AH8" s="6">
        <v>0.20904200000000001</v>
      </c>
      <c r="AI8" s="6">
        <v>24.141026</v>
      </c>
    </row>
    <row r="9" spans="1:35" x14ac:dyDescent="0.3">
      <c r="A9" s="1">
        <v>135</v>
      </c>
      <c r="B9" s="6">
        <v>0.17301900000000001</v>
      </c>
      <c r="C9" s="6">
        <v>24.612227000000001</v>
      </c>
      <c r="D9" s="6">
        <v>0.27404699999999999</v>
      </c>
      <c r="E9" s="6">
        <v>27.988883999999999</v>
      </c>
      <c r="F9" s="6">
        <v>0.508772</v>
      </c>
      <c r="G9" s="6">
        <v>22.401880999999999</v>
      </c>
      <c r="H9" s="6">
        <v>0.36479099999999998</v>
      </c>
      <c r="I9" s="6">
        <v>18.698162</v>
      </c>
      <c r="J9" s="6">
        <v>0.74470700000000001</v>
      </c>
      <c r="K9" s="6">
        <v>30.474133999999999</v>
      </c>
      <c r="L9" s="6">
        <v>0.56200799999999995</v>
      </c>
      <c r="M9" s="6">
        <v>33.713124999999998</v>
      </c>
      <c r="N9" s="6">
        <v>1.744707</v>
      </c>
      <c r="O9" s="6">
        <v>43.067123000000002</v>
      </c>
      <c r="P9" s="6">
        <v>1.322444</v>
      </c>
      <c r="Q9" s="6">
        <v>34.976058000000002</v>
      </c>
      <c r="R9" s="6">
        <v>1.620085</v>
      </c>
      <c r="S9" s="6">
        <v>36.402735999999997</v>
      </c>
      <c r="T9" s="6">
        <v>1.343618</v>
      </c>
      <c r="U9" s="6">
        <v>28.782813000000001</v>
      </c>
      <c r="V9" s="6">
        <v>1.5111920000000001</v>
      </c>
      <c r="W9" s="6">
        <v>39.180847</v>
      </c>
      <c r="X9" s="6">
        <v>0.80399299999999996</v>
      </c>
      <c r="Y9" s="6">
        <v>26.720821000000001</v>
      </c>
      <c r="Z9" s="6">
        <v>0.84150000000000003</v>
      </c>
      <c r="AA9" s="6">
        <v>25.043181000000001</v>
      </c>
      <c r="AB9" s="6">
        <v>0.78886900000000004</v>
      </c>
      <c r="AC9" s="6">
        <v>26.226165000000002</v>
      </c>
      <c r="AD9" s="6">
        <v>0.74773100000000003</v>
      </c>
      <c r="AE9" s="6">
        <v>33.628045999999998</v>
      </c>
      <c r="AF9" s="6">
        <v>0.57471300000000003</v>
      </c>
      <c r="AG9" s="6">
        <v>30.211200999999999</v>
      </c>
      <c r="AH9" s="6">
        <v>0.38717499999999999</v>
      </c>
      <c r="AI9" s="6">
        <v>23.613083</v>
      </c>
    </row>
    <row r="10" spans="1:35" x14ac:dyDescent="0.3">
      <c r="A10" s="1">
        <v>136</v>
      </c>
      <c r="B10" s="6">
        <v>0.51482499999999998</v>
      </c>
      <c r="C10" s="6">
        <v>31.543832999999999</v>
      </c>
      <c r="D10" s="6">
        <v>1.2086250000000001</v>
      </c>
      <c r="E10" s="6">
        <v>33.793928000000001</v>
      </c>
      <c r="F10" s="6">
        <v>2.6328839999999998</v>
      </c>
      <c r="G10" s="6">
        <v>33.374194000000003</v>
      </c>
      <c r="H10" s="6">
        <v>1.0506740000000001</v>
      </c>
      <c r="I10" s="6">
        <v>11.356356999999999</v>
      </c>
      <c r="J10" s="6">
        <v>2.585445</v>
      </c>
      <c r="K10" s="6">
        <v>39.904744000000001</v>
      </c>
      <c r="L10" s="6">
        <v>2.7902960000000001</v>
      </c>
      <c r="M10" s="6">
        <v>49.468311</v>
      </c>
      <c r="N10" s="6">
        <v>3.5428570000000001</v>
      </c>
      <c r="O10" s="6">
        <v>48.119165000000002</v>
      </c>
      <c r="P10" s="6">
        <v>2.4194070000000001</v>
      </c>
      <c r="Q10" s="6">
        <v>42.72296</v>
      </c>
      <c r="R10" s="6">
        <v>5.0463610000000001</v>
      </c>
      <c r="S10" s="6">
        <v>48.519545000000001</v>
      </c>
      <c r="T10" s="6">
        <v>5.4123989999999997</v>
      </c>
      <c r="U10" s="6">
        <v>43.568120999999998</v>
      </c>
      <c r="V10" s="6">
        <v>4.0425880000000003</v>
      </c>
      <c r="W10" s="6">
        <v>52.804554000000003</v>
      </c>
      <c r="X10" s="6">
        <v>2.403235</v>
      </c>
      <c r="Y10" s="6">
        <v>40.271726999999998</v>
      </c>
      <c r="Z10" s="6">
        <v>0.95148200000000005</v>
      </c>
      <c r="AA10" s="6">
        <v>25.406072000000002</v>
      </c>
      <c r="AB10" s="6">
        <v>4.0161730000000002</v>
      </c>
      <c r="AC10" s="6">
        <v>43.532826999999997</v>
      </c>
      <c r="AD10" s="6">
        <v>2.8954179999999998</v>
      </c>
      <c r="AE10" s="6">
        <v>49.108918000000003</v>
      </c>
      <c r="AF10" s="6">
        <v>2.1967650000000001</v>
      </c>
      <c r="AG10" s="6">
        <v>40.216318999999999</v>
      </c>
      <c r="AH10" s="6">
        <v>1.267385</v>
      </c>
      <c r="AI10" s="6">
        <v>32.994686999999999</v>
      </c>
    </row>
    <row r="11" spans="1:35" x14ac:dyDescent="0.3">
      <c r="A11" s="1">
        <v>139</v>
      </c>
      <c r="B11" s="6">
        <v>1.877793</v>
      </c>
      <c r="C11" s="6">
        <v>31.069664</v>
      </c>
      <c r="D11" s="6">
        <v>1.117318</v>
      </c>
      <c r="E11" s="6">
        <v>33.153162000000002</v>
      </c>
      <c r="F11" s="6">
        <v>1.2388269999999999</v>
      </c>
      <c r="G11" s="6">
        <v>24.755928999999998</v>
      </c>
      <c r="H11" s="6">
        <v>0.80796100000000004</v>
      </c>
      <c r="I11" s="6">
        <v>22.342884999999999</v>
      </c>
      <c r="J11" s="6">
        <v>2.1766760000000001</v>
      </c>
      <c r="K11" s="6">
        <v>33.386857999999997</v>
      </c>
      <c r="L11" s="6">
        <v>1.2513970000000001</v>
      </c>
      <c r="M11" s="6">
        <v>35.443676000000004</v>
      </c>
      <c r="N11" s="6">
        <v>3.537709</v>
      </c>
      <c r="O11" s="6">
        <v>43.184783000000003</v>
      </c>
      <c r="P11" s="6">
        <v>3.1501399999999999</v>
      </c>
      <c r="Q11" s="6">
        <v>37.598320000000001</v>
      </c>
      <c r="R11" s="6">
        <v>3.9888270000000001</v>
      </c>
      <c r="S11" s="6">
        <v>38.770750999999997</v>
      </c>
      <c r="T11" s="6">
        <v>2.5495809999999999</v>
      </c>
      <c r="U11" s="6">
        <v>31.347332000000002</v>
      </c>
      <c r="V11" s="6">
        <v>4.2681560000000003</v>
      </c>
      <c r="W11" s="6">
        <v>41.549407000000002</v>
      </c>
      <c r="X11" s="6">
        <v>1.7311449999999999</v>
      </c>
      <c r="Y11" s="6">
        <v>32.462451000000001</v>
      </c>
      <c r="Z11" s="6">
        <v>1.135475</v>
      </c>
      <c r="AA11" s="6">
        <v>27.100791000000001</v>
      </c>
      <c r="AB11" s="6">
        <v>2.1340780000000001</v>
      </c>
      <c r="AC11" s="6">
        <v>30.275691999999999</v>
      </c>
      <c r="AD11" s="6">
        <v>2.1026539999999998</v>
      </c>
      <c r="AE11" s="6">
        <v>39.635375000000003</v>
      </c>
      <c r="AF11" s="6">
        <v>2.2555869999999998</v>
      </c>
      <c r="AG11" s="6">
        <v>39.310771000000003</v>
      </c>
      <c r="AH11" s="6">
        <v>1.0286310000000001</v>
      </c>
      <c r="AI11" s="6">
        <v>30.383893</v>
      </c>
    </row>
    <row r="12" spans="1:35" x14ac:dyDescent="0.3">
      <c r="A12" s="1">
        <v>195</v>
      </c>
      <c r="B12" s="6">
        <v>1.1133550000000001</v>
      </c>
      <c r="C12" s="6">
        <v>31.512304</v>
      </c>
      <c r="D12" s="6">
        <v>0.64539400000000002</v>
      </c>
      <c r="E12" s="6">
        <v>29.940933999999999</v>
      </c>
      <c r="F12" s="6">
        <v>1.424722</v>
      </c>
      <c r="G12" s="6">
        <v>28.293085000000001</v>
      </c>
      <c r="H12" s="6">
        <v>1.1693830000000001</v>
      </c>
      <c r="I12" s="6">
        <v>23.834624000000002</v>
      </c>
      <c r="J12" s="6">
        <v>2.5393750000000002</v>
      </c>
      <c r="K12" s="6">
        <v>43.289740000000002</v>
      </c>
      <c r="L12" s="6">
        <v>3.114328</v>
      </c>
      <c r="M12" s="6">
        <v>44.560555000000001</v>
      </c>
      <c r="N12" s="6">
        <v>2.203532</v>
      </c>
      <c r="O12" s="6">
        <v>40.949548999999998</v>
      </c>
      <c r="P12" s="6">
        <v>2.1945079999999999</v>
      </c>
      <c r="Q12" s="6">
        <v>40.979424999999999</v>
      </c>
      <c r="R12" s="6">
        <v>2.4059599999999999</v>
      </c>
      <c r="S12" s="6">
        <v>43.289465</v>
      </c>
      <c r="T12" s="6">
        <v>3.032851</v>
      </c>
      <c r="U12" s="6">
        <v>39.680750000000003</v>
      </c>
      <c r="V12" s="6">
        <v>2.0033110000000001</v>
      </c>
      <c r="W12" s="6">
        <v>41.41525</v>
      </c>
      <c r="X12" s="6">
        <v>1.2117119999999999</v>
      </c>
      <c r="Y12" s="6">
        <v>30.955185</v>
      </c>
      <c r="Z12" s="6">
        <v>1.166266</v>
      </c>
      <c r="AA12" s="6">
        <v>29.913989999999998</v>
      </c>
      <c r="AB12" s="6">
        <v>1.9413750000000001</v>
      </c>
      <c r="AC12" s="6">
        <v>34.410758999999999</v>
      </c>
      <c r="AD12" s="6">
        <v>1.5176259999999999</v>
      </c>
      <c r="AE12" s="6">
        <v>38.723869000000001</v>
      </c>
      <c r="AF12" s="6">
        <v>1.7362200000000001</v>
      </c>
      <c r="AG12" s="6">
        <v>41.307656999999999</v>
      </c>
      <c r="AH12" s="6">
        <v>2.3539569999999999</v>
      </c>
      <c r="AI12" s="6">
        <v>44.472391999999999</v>
      </c>
    </row>
    <row r="13" spans="1:35" x14ac:dyDescent="0.3">
      <c r="A13" s="1">
        <v>197</v>
      </c>
      <c r="B13" s="6">
        <v>0.205294</v>
      </c>
      <c r="C13" s="6">
        <v>15.243613</v>
      </c>
      <c r="D13" s="6">
        <v>0.23402200000000001</v>
      </c>
      <c r="E13" s="6">
        <v>17.104471</v>
      </c>
      <c r="F13" s="6">
        <v>0.40671400000000002</v>
      </c>
      <c r="G13" s="6">
        <v>15.346031</v>
      </c>
      <c r="H13" s="6">
        <v>0.11297599999999999</v>
      </c>
      <c r="I13" s="6">
        <v>9.4021439999999998</v>
      </c>
      <c r="J13" s="6">
        <v>0.19625600000000001</v>
      </c>
      <c r="K13" s="6">
        <v>18.215785</v>
      </c>
      <c r="L13" s="6">
        <v>0.53583000000000003</v>
      </c>
      <c r="M13" s="6">
        <v>25.213047</v>
      </c>
      <c r="N13" s="6">
        <v>1.4916069999999999</v>
      </c>
      <c r="O13" s="6">
        <v>39.503193000000003</v>
      </c>
      <c r="P13" s="6">
        <v>1.7007749999999999</v>
      </c>
      <c r="Q13" s="6">
        <v>30.359717</v>
      </c>
      <c r="R13" s="6">
        <v>2.3976760000000001</v>
      </c>
      <c r="S13" s="6">
        <v>35.999088</v>
      </c>
      <c r="T13" s="6">
        <v>1.3289219999999999</v>
      </c>
      <c r="U13" s="6">
        <v>23.268932</v>
      </c>
      <c r="V13" s="6">
        <v>0.82956700000000005</v>
      </c>
      <c r="W13" s="6">
        <v>29.813869</v>
      </c>
      <c r="X13" s="6">
        <v>0.48837999999999998</v>
      </c>
      <c r="Y13" s="6">
        <v>17.836451</v>
      </c>
      <c r="Z13" s="6">
        <v>0.40671400000000002</v>
      </c>
      <c r="AA13" s="6">
        <v>15.374088</v>
      </c>
      <c r="AB13" s="6">
        <v>0.95513199999999998</v>
      </c>
      <c r="AC13" s="6">
        <v>21.556569</v>
      </c>
      <c r="AD13" s="6">
        <v>0.71110399999999996</v>
      </c>
      <c r="AE13" s="6">
        <v>30.645301</v>
      </c>
      <c r="AF13" s="6">
        <v>0.50774699999999995</v>
      </c>
      <c r="AG13" s="6">
        <v>22.144389</v>
      </c>
      <c r="AH13" s="6">
        <v>0.59134900000000001</v>
      </c>
      <c r="AI13" s="6">
        <v>22.053148</v>
      </c>
    </row>
    <row r="14" spans="1:35" x14ac:dyDescent="0.3">
      <c r="A14" s="1">
        <v>204</v>
      </c>
      <c r="B14" s="6">
        <v>6.4931510000000001</v>
      </c>
      <c r="C14" s="6">
        <v>49.212231000000003</v>
      </c>
      <c r="D14" s="6">
        <v>5.9597600000000002</v>
      </c>
      <c r="E14" s="6">
        <v>57.364213999999997</v>
      </c>
      <c r="F14" s="6">
        <v>5.2358729999999998</v>
      </c>
      <c r="G14" s="6">
        <v>43.999394000000002</v>
      </c>
      <c r="H14" s="6">
        <v>5.7307360000000003</v>
      </c>
      <c r="I14" s="6">
        <v>47.813806</v>
      </c>
      <c r="J14" s="6">
        <v>4.9777399999999998</v>
      </c>
      <c r="K14" s="6">
        <v>45.243718000000001</v>
      </c>
      <c r="L14" s="6">
        <v>4.7435790000000004</v>
      </c>
      <c r="M14" s="6">
        <v>46.240690000000001</v>
      </c>
      <c r="N14" s="6">
        <v>4.9143840000000001</v>
      </c>
      <c r="O14" s="6">
        <v>47.604298999999997</v>
      </c>
      <c r="P14" s="6">
        <v>4.9443489999999999</v>
      </c>
      <c r="Q14" s="6">
        <v>47.63185</v>
      </c>
      <c r="R14" s="6">
        <v>5.4717469999999997</v>
      </c>
      <c r="S14" s="6">
        <v>52.293370000000003</v>
      </c>
      <c r="T14" s="6">
        <v>4.8681510000000001</v>
      </c>
      <c r="U14" s="6">
        <v>42.368755999999998</v>
      </c>
      <c r="V14" s="6">
        <v>6.9006850000000002</v>
      </c>
      <c r="W14" s="6">
        <v>54.615803999999997</v>
      </c>
      <c r="X14" s="6">
        <v>7.8827049999999996</v>
      </c>
      <c r="Y14" s="6">
        <v>45.837117999999997</v>
      </c>
      <c r="Z14" s="6">
        <v>5.8236299999999996</v>
      </c>
      <c r="AA14" s="6">
        <v>47.515289000000003</v>
      </c>
      <c r="AB14" s="6">
        <v>4.8677229999999998</v>
      </c>
      <c r="AC14" s="6">
        <v>47.305782999999998</v>
      </c>
      <c r="AD14" s="6">
        <v>5.3904110000000003</v>
      </c>
      <c r="AE14" s="6">
        <v>52.649712000000001</v>
      </c>
      <c r="AF14" s="6">
        <v>5.2363010000000001</v>
      </c>
      <c r="AG14" s="6">
        <v>58.769602999999996</v>
      </c>
      <c r="AH14" s="6">
        <v>6.2714040000000004</v>
      </c>
      <c r="AI14" s="6">
        <v>55.951256000000001</v>
      </c>
    </row>
    <row r="15" spans="1:35" x14ac:dyDescent="0.3">
      <c r="A15" s="1">
        <v>205</v>
      </c>
      <c r="B15" s="6">
        <v>5.7765750000000002</v>
      </c>
      <c r="C15" s="6">
        <v>48.219226999999997</v>
      </c>
      <c r="D15" s="6">
        <v>5.9548059999999996</v>
      </c>
      <c r="E15" s="6">
        <v>56.978886000000003</v>
      </c>
      <c r="F15" s="6">
        <v>5.2660729999999996</v>
      </c>
      <c r="G15" s="6">
        <v>43.168464</v>
      </c>
      <c r="H15" s="6">
        <v>5.5378740000000004</v>
      </c>
      <c r="I15" s="6">
        <v>48.166217000000003</v>
      </c>
      <c r="J15" s="6">
        <v>4.6925530000000002</v>
      </c>
      <c r="K15" s="6">
        <v>43.885894</v>
      </c>
      <c r="L15" s="6">
        <v>5.6658179999999998</v>
      </c>
      <c r="M15" s="6">
        <v>44.581311999999997</v>
      </c>
      <c r="N15" s="6">
        <v>5.0483770000000003</v>
      </c>
      <c r="O15" s="6">
        <v>46.741689000000001</v>
      </c>
      <c r="P15" s="6">
        <v>5.9783580000000001</v>
      </c>
      <c r="Q15" s="6">
        <v>48.298741999999997</v>
      </c>
      <c r="R15" s="6">
        <v>4.9866330000000003</v>
      </c>
      <c r="S15" s="6">
        <v>52.744833999999997</v>
      </c>
      <c r="T15" s="6">
        <v>4.4073840000000004</v>
      </c>
      <c r="U15" s="6">
        <v>38.996406</v>
      </c>
      <c r="V15" s="6">
        <v>6.3615529999999998</v>
      </c>
      <c r="W15" s="6">
        <v>55.319856000000001</v>
      </c>
      <c r="X15" s="6">
        <v>8.1381289999999993</v>
      </c>
      <c r="Y15" s="6">
        <v>44.163072999999997</v>
      </c>
      <c r="Z15" s="6">
        <v>7.5907070000000001</v>
      </c>
      <c r="AA15" s="6">
        <v>49.305481</v>
      </c>
      <c r="AB15" s="6">
        <v>7.0286439999999999</v>
      </c>
      <c r="AC15" s="6">
        <v>50.131177000000001</v>
      </c>
      <c r="AD15" s="6">
        <v>6.1298539999999999</v>
      </c>
      <c r="AE15" s="6">
        <v>54.713386999999997</v>
      </c>
      <c r="AF15" s="6">
        <v>5.7262890000000004</v>
      </c>
      <c r="AG15" s="6">
        <v>60.396225999999999</v>
      </c>
      <c r="AH15" s="6">
        <v>5.8936979999999997</v>
      </c>
      <c r="AI15" s="6">
        <v>56.119945999999999</v>
      </c>
    </row>
    <row r="16" spans="1:35" x14ac:dyDescent="0.3">
      <c r="A16" s="1">
        <v>206</v>
      </c>
      <c r="B16" s="6">
        <v>6.2100530000000003</v>
      </c>
      <c r="C16" s="6">
        <v>51.331696000000001</v>
      </c>
      <c r="D16" s="6">
        <v>6.3359220000000001</v>
      </c>
      <c r="E16" s="6">
        <v>58.904941000000001</v>
      </c>
      <c r="F16" s="6">
        <v>6.4344089999999996</v>
      </c>
      <c r="G16" s="6">
        <v>45.762495999999999</v>
      </c>
      <c r="H16" s="6">
        <v>6.8675930000000003</v>
      </c>
      <c r="I16" s="6">
        <v>48.366368000000001</v>
      </c>
      <c r="J16" s="6">
        <v>5.8900690000000004</v>
      </c>
      <c r="K16" s="6">
        <v>48.664836999999999</v>
      </c>
      <c r="L16" s="6">
        <v>7.0939930000000002</v>
      </c>
      <c r="M16" s="6">
        <v>47.312626000000002</v>
      </c>
      <c r="N16" s="6">
        <v>5.8863909999999997</v>
      </c>
      <c r="O16" s="6">
        <v>50.344119999999997</v>
      </c>
      <c r="P16" s="6">
        <v>6.8716799999999996</v>
      </c>
      <c r="Q16" s="6">
        <v>51.323028000000001</v>
      </c>
      <c r="R16" s="6">
        <v>6.2186349999999999</v>
      </c>
      <c r="S16" s="6">
        <v>56.484541999999998</v>
      </c>
      <c r="T16" s="6">
        <v>7.649775</v>
      </c>
      <c r="U16" s="6">
        <v>48.841952999999997</v>
      </c>
      <c r="V16" s="6">
        <v>8.5570090000000008</v>
      </c>
      <c r="W16" s="6">
        <v>57.075122999999998</v>
      </c>
      <c r="X16" s="6">
        <v>7.0956270000000004</v>
      </c>
      <c r="Y16" s="6">
        <v>45.511412999999997</v>
      </c>
      <c r="Z16" s="6">
        <v>7.22926</v>
      </c>
      <c r="AA16" s="6">
        <v>48.358567000000001</v>
      </c>
      <c r="AB16" s="6">
        <v>6.623621</v>
      </c>
      <c r="AC16" s="6">
        <v>49.720889999999997</v>
      </c>
      <c r="AD16" s="6">
        <v>7.2725790000000003</v>
      </c>
      <c r="AE16" s="6">
        <v>56.024847999999999</v>
      </c>
      <c r="AF16" s="6">
        <v>7.5071519999999996</v>
      </c>
      <c r="AG16" s="6">
        <v>63.154291000000001</v>
      </c>
      <c r="AH16" s="6">
        <v>7.5292190000000003</v>
      </c>
      <c r="AI16" s="6">
        <v>60.773764999999997</v>
      </c>
    </row>
    <row r="17" spans="1:35" x14ac:dyDescent="0.3">
      <c r="A17" s="1">
        <v>207</v>
      </c>
      <c r="B17" s="6">
        <v>3.4346169999999998</v>
      </c>
      <c r="C17" s="6">
        <v>42.191467000000003</v>
      </c>
      <c r="D17" s="6">
        <v>3.2502450000000001</v>
      </c>
      <c r="E17" s="6">
        <v>50.574575000000003</v>
      </c>
      <c r="F17" s="6">
        <v>4.0158240000000003</v>
      </c>
      <c r="G17" s="6">
        <v>42.420675000000003</v>
      </c>
      <c r="H17" s="6">
        <v>3.2351570000000001</v>
      </c>
      <c r="I17" s="6">
        <v>41.751705999999999</v>
      </c>
      <c r="J17" s="6">
        <v>3.3805200000000002</v>
      </c>
      <c r="K17" s="6">
        <v>44.825718999999999</v>
      </c>
      <c r="L17" s="6">
        <v>3.915972</v>
      </c>
      <c r="M17" s="6">
        <v>46.037309</v>
      </c>
      <c r="N17" s="6">
        <v>3.6842489999999999</v>
      </c>
      <c r="O17" s="6">
        <v>45.972363999999999</v>
      </c>
      <c r="P17" s="6">
        <v>4.1209519999999999</v>
      </c>
      <c r="Q17" s="6">
        <v>48.848604999999999</v>
      </c>
      <c r="R17" s="6">
        <v>3.5444059999999999</v>
      </c>
      <c r="S17" s="6">
        <v>47.553502000000002</v>
      </c>
      <c r="T17" s="6">
        <v>3.5345930000000001</v>
      </c>
      <c r="U17" s="6">
        <v>39.214525999999999</v>
      </c>
      <c r="V17" s="6">
        <v>3.7674189999999999</v>
      </c>
      <c r="W17" s="6">
        <v>49.793591999999997</v>
      </c>
      <c r="X17" s="6">
        <v>3.6042689999999999</v>
      </c>
      <c r="Y17" s="6">
        <v>41.936349999999997</v>
      </c>
      <c r="Z17" s="6">
        <v>3.4487239999999999</v>
      </c>
      <c r="AA17" s="6">
        <v>41.630538000000001</v>
      </c>
      <c r="AB17" s="6">
        <v>3.477061</v>
      </c>
      <c r="AC17" s="6">
        <v>46.632092999999998</v>
      </c>
      <c r="AD17" s="6">
        <v>3.8097400000000001</v>
      </c>
      <c r="AE17" s="6">
        <v>52.158476999999998</v>
      </c>
      <c r="AF17" s="6">
        <v>4.1965159999999999</v>
      </c>
      <c r="AG17" s="6">
        <v>59.592106000000001</v>
      </c>
      <c r="AH17" s="6">
        <v>3.6196030000000001</v>
      </c>
      <c r="AI17" s="6">
        <v>52.346488999999998</v>
      </c>
    </row>
    <row r="18" spans="1:35" x14ac:dyDescent="0.3">
      <c r="A18" s="1">
        <v>208</v>
      </c>
      <c r="B18" s="6">
        <v>3.1294629999999999</v>
      </c>
      <c r="C18" s="6">
        <v>37.709783000000002</v>
      </c>
      <c r="D18" s="6">
        <v>1.851272</v>
      </c>
      <c r="E18" s="6">
        <v>47.521738999999997</v>
      </c>
      <c r="F18" s="6">
        <v>3.2234780000000001</v>
      </c>
      <c r="G18" s="6">
        <v>36.355797000000003</v>
      </c>
      <c r="H18" s="6">
        <v>1.094015</v>
      </c>
      <c r="I18" s="6">
        <v>27.556159000000001</v>
      </c>
      <c r="J18" s="6">
        <v>1.9843310000000001</v>
      </c>
      <c r="K18" s="6">
        <v>41.672645000000003</v>
      </c>
      <c r="L18" s="6">
        <v>3.6550220000000002</v>
      </c>
      <c r="M18" s="6">
        <v>50.285870000000003</v>
      </c>
      <c r="N18" s="6">
        <v>3.4310299999999998</v>
      </c>
      <c r="O18" s="6">
        <v>41.393841000000002</v>
      </c>
      <c r="P18" s="6">
        <v>2.7939889999999998</v>
      </c>
      <c r="Q18" s="6">
        <v>46.111775000000002</v>
      </c>
      <c r="R18" s="6">
        <v>2.6691500000000001</v>
      </c>
      <c r="S18" s="6">
        <v>47.548369999999998</v>
      </c>
      <c r="T18" s="6">
        <v>3.0575389999999998</v>
      </c>
      <c r="U18" s="6">
        <v>39.645651999999998</v>
      </c>
      <c r="V18" s="6">
        <v>2.3200620000000001</v>
      </c>
      <c r="W18" s="6">
        <v>48.700181000000001</v>
      </c>
      <c r="X18" s="6">
        <v>1.5003850000000001</v>
      </c>
      <c r="Y18" s="6">
        <v>37.664673999999998</v>
      </c>
      <c r="Z18" s="6">
        <v>1.3758030000000001</v>
      </c>
      <c r="AA18" s="6">
        <v>39.303986000000002</v>
      </c>
      <c r="AB18" s="6">
        <v>2.2825579999999999</v>
      </c>
      <c r="AC18" s="6">
        <v>43.265399000000002</v>
      </c>
      <c r="AD18" s="6">
        <v>2.250963</v>
      </c>
      <c r="AE18" s="6">
        <v>46.599457000000001</v>
      </c>
      <c r="AF18" s="6">
        <v>3.378628</v>
      </c>
      <c r="AG18" s="6">
        <v>52.949275</v>
      </c>
      <c r="AH18" s="6">
        <v>2.1353710000000001</v>
      </c>
      <c r="AI18" s="6">
        <v>47.251992999999999</v>
      </c>
    </row>
    <row r="19" spans="1:35" x14ac:dyDescent="0.3">
      <c r="A19" s="1">
        <v>209</v>
      </c>
      <c r="B19" s="6">
        <v>1.0185489999999999</v>
      </c>
      <c r="C19" s="6">
        <v>35.353180999999999</v>
      </c>
      <c r="D19" s="6">
        <v>1.8406290000000001</v>
      </c>
      <c r="E19" s="6">
        <v>38.461595000000003</v>
      </c>
      <c r="F19" s="6">
        <v>2.5856949999999999</v>
      </c>
      <c r="G19" s="6">
        <v>32.719025000000002</v>
      </c>
      <c r="H19" s="6">
        <v>1.268141</v>
      </c>
      <c r="I19" s="6">
        <v>19.240686</v>
      </c>
      <c r="J19" s="6">
        <v>2.0354649999999999</v>
      </c>
      <c r="K19" s="6">
        <v>37.073985</v>
      </c>
      <c r="L19" s="6">
        <v>2.6879360000000001</v>
      </c>
      <c r="M19" s="6">
        <v>47.866261999999999</v>
      </c>
      <c r="N19" s="6">
        <v>4.113963</v>
      </c>
      <c r="O19" s="6">
        <v>49.273231000000003</v>
      </c>
      <c r="P19" s="6">
        <v>3.7330459999999999</v>
      </c>
      <c r="Q19" s="6">
        <v>49.214942999999998</v>
      </c>
      <c r="R19" s="6">
        <v>5.4266209999999999</v>
      </c>
      <c r="S19" s="6">
        <v>51.746023000000001</v>
      </c>
      <c r="T19" s="6">
        <v>4.625909</v>
      </c>
      <c r="U19" s="6">
        <v>45.745919000000001</v>
      </c>
      <c r="V19" s="6">
        <v>3.388188</v>
      </c>
      <c r="W19" s="6">
        <v>51.020197000000003</v>
      </c>
      <c r="X19" s="6">
        <v>2.766286</v>
      </c>
      <c r="Y19" s="6">
        <v>41.432921999999998</v>
      </c>
      <c r="Z19" s="6">
        <v>2.7769699999999999</v>
      </c>
      <c r="AA19" s="6">
        <v>40.429782000000003</v>
      </c>
      <c r="AB19" s="6">
        <v>4.655735</v>
      </c>
      <c r="AC19" s="6">
        <v>46.737966</v>
      </c>
      <c r="AD19" s="6">
        <v>3.0537169999999998</v>
      </c>
      <c r="AE19" s="6">
        <v>51.347844000000002</v>
      </c>
      <c r="AF19" s="6">
        <v>3.0476329999999998</v>
      </c>
      <c r="AG19" s="6">
        <v>51.747593000000002</v>
      </c>
      <c r="AH19" s="6">
        <v>2.7048519999999998</v>
      </c>
      <c r="AI19" s="6">
        <v>48.956780999999999</v>
      </c>
    </row>
    <row r="20" spans="1:35" x14ac:dyDescent="0.3">
      <c r="A20" s="1">
        <v>210</v>
      </c>
      <c r="B20" s="6">
        <v>0.23637900000000001</v>
      </c>
      <c r="C20" s="6">
        <v>33.582890999999996</v>
      </c>
      <c r="D20" s="6">
        <v>0.94635400000000003</v>
      </c>
      <c r="E20" s="6">
        <v>42.533923000000001</v>
      </c>
      <c r="F20" s="6">
        <v>1.24057</v>
      </c>
      <c r="G20" s="6">
        <v>24.764012000000001</v>
      </c>
      <c r="H20" s="6">
        <v>0.25901099999999999</v>
      </c>
      <c r="I20" s="6">
        <v>13.271386</v>
      </c>
      <c r="J20" s="6">
        <v>0.38223000000000001</v>
      </c>
      <c r="K20" s="6">
        <v>17.736872999999999</v>
      </c>
      <c r="L20" s="6">
        <v>0.79798800000000003</v>
      </c>
      <c r="M20" s="6">
        <v>38.850147</v>
      </c>
      <c r="N20" s="6">
        <v>1.2238059999999999</v>
      </c>
      <c r="O20" s="6">
        <v>42.540413000000001</v>
      </c>
      <c r="P20" s="6">
        <v>1.20285</v>
      </c>
      <c r="Q20" s="6">
        <v>38.935102999999998</v>
      </c>
      <c r="R20" s="6">
        <v>1.8365469999999999</v>
      </c>
      <c r="S20" s="6">
        <v>42.273746000000003</v>
      </c>
      <c r="T20" s="6">
        <v>0.61441699999999999</v>
      </c>
      <c r="U20" s="6">
        <v>15.367552</v>
      </c>
      <c r="V20" s="6">
        <v>0.66806399999999999</v>
      </c>
      <c r="W20" s="6">
        <v>35.387611</v>
      </c>
      <c r="X20" s="6">
        <v>0.45180199999999998</v>
      </c>
      <c r="Y20" s="6">
        <v>23.972861000000002</v>
      </c>
      <c r="Z20" s="6">
        <v>0.29086299999999998</v>
      </c>
      <c r="AA20" s="6">
        <v>15.648968</v>
      </c>
      <c r="AB20" s="6">
        <v>2.7317689999999999</v>
      </c>
      <c r="AC20" s="6">
        <v>43.566372000000001</v>
      </c>
      <c r="AD20" s="6">
        <v>1.41995</v>
      </c>
      <c r="AE20" s="6">
        <v>46.225959000000003</v>
      </c>
      <c r="AF20" s="6">
        <v>1.6060350000000001</v>
      </c>
      <c r="AG20" s="6">
        <v>46.147492999999997</v>
      </c>
      <c r="AH20" s="6">
        <v>1.0444260000000001</v>
      </c>
      <c r="AI20" s="6">
        <v>44.128613999999999</v>
      </c>
    </row>
    <row r="21" spans="1:35" x14ac:dyDescent="0.3">
      <c r="A21" s="1">
        <v>211</v>
      </c>
      <c r="B21" s="6">
        <v>0.67286500000000005</v>
      </c>
      <c r="C21" s="6">
        <v>56.527253999999999</v>
      </c>
      <c r="D21" s="6">
        <v>2.1708310000000002</v>
      </c>
      <c r="E21" s="6">
        <v>49.745491999999999</v>
      </c>
      <c r="F21" s="6">
        <v>4.6037189999999999</v>
      </c>
      <c r="G21" s="6">
        <v>40.294262000000003</v>
      </c>
      <c r="H21" s="6">
        <v>1.8675189999999999</v>
      </c>
      <c r="I21" s="6">
        <v>18.911269999999998</v>
      </c>
      <c r="J21" s="6">
        <v>4.2632190000000003</v>
      </c>
      <c r="K21" s="6">
        <v>51.796925999999999</v>
      </c>
      <c r="L21" s="6">
        <v>3.7945959999999999</v>
      </c>
      <c r="M21" s="6">
        <v>55.556148</v>
      </c>
      <c r="N21" s="6">
        <v>4.800116</v>
      </c>
      <c r="O21" s="6">
        <v>51.209426000000001</v>
      </c>
      <c r="P21" s="6">
        <v>4.7658339999999999</v>
      </c>
      <c r="Q21" s="6">
        <v>47.954712999999998</v>
      </c>
      <c r="R21" s="6">
        <v>4.5552000000000001</v>
      </c>
      <c r="S21" s="6">
        <v>51.230943000000003</v>
      </c>
      <c r="T21" s="6">
        <v>1.743754</v>
      </c>
      <c r="U21" s="6">
        <v>23.316189000000001</v>
      </c>
      <c r="V21" s="6">
        <v>2.713829</v>
      </c>
      <c r="W21" s="6">
        <v>51.395287000000003</v>
      </c>
      <c r="X21" s="6">
        <v>1.9738519999999999</v>
      </c>
      <c r="Y21" s="6">
        <v>43.544671999999998</v>
      </c>
      <c r="Z21" s="6">
        <v>2.2545030000000001</v>
      </c>
      <c r="AA21" s="6">
        <v>39.329507999999997</v>
      </c>
      <c r="AB21" s="6">
        <v>3.4352119999999999</v>
      </c>
      <c r="AC21" s="6">
        <v>38.518852000000003</v>
      </c>
      <c r="AD21" s="6">
        <v>4.4671700000000003</v>
      </c>
      <c r="AE21" s="6">
        <v>54.988729999999997</v>
      </c>
      <c r="AF21" s="6">
        <v>5.8602559999999997</v>
      </c>
      <c r="AG21" s="6">
        <v>57.029713000000001</v>
      </c>
      <c r="AH21" s="6">
        <v>3.2637999999999998</v>
      </c>
      <c r="AI21" s="6">
        <v>52.727459000000003</v>
      </c>
    </row>
    <row r="22" spans="1:35" x14ac:dyDescent="0.3">
      <c r="A22" s="1">
        <v>212</v>
      </c>
      <c r="B22" s="6">
        <v>2.2601049999999998</v>
      </c>
      <c r="C22" s="6">
        <v>44.818975999999999</v>
      </c>
      <c r="D22" s="6">
        <v>3.3655539999999999</v>
      </c>
      <c r="E22" s="6">
        <v>51.620474000000002</v>
      </c>
      <c r="F22" s="6">
        <v>5.4815469999999999</v>
      </c>
      <c r="G22" s="6">
        <v>45.374532000000002</v>
      </c>
      <c r="H22" s="6">
        <v>3.9824250000000001</v>
      </c>
      <c r="I22" s="6">
        <v>41.953808000000002</v>
      </c>
      <c r="J22" s="6">
        <v>4.7978909999999999</v>
      </c>
      <c r="K22" s="6">
        <v>46.171036000000001</v>
      </c>
      <c r="L22" s="6">
        <v>4.3057999999999996</v>
      </c>
      <c r="M22" s="6">
        <v>45.470661999999997</v>
      </c>
      <c r="N22" s="6">
        <v>3.8031630000000001</v>
      </c>
      <c r="O22" s="6">
        <v>46.878900999999999</v>
      </c>
      <c r="P22" s="6">
        <v>4.0755710000000001</v>
      </c>
      <c r="Q22" s="6">
        <v>47.873908</v>
      </c>
      <c r="R22" s="6">
        <v>4.88225</v>
      </c>
      <c r="S22" s="6">
        <v>48.885143999999997</v>
      </c>
      <c r="T22" s="6">
        <v>4.3268890000000004</v>
      </c>
      <c r="U22" s="6">
        <v>41.806491999999999</v>
      </c>
      <c r="V22" s="6">
        <v>4.4481549999999999</v>
      </c>
      <c r="W22" s="6">
        <v>51.647939999999998</v>
      </c>
      <c r="X22" s="6">
        <v>5.2776800000000001</v>
      </c>
      <c r="Y22" s="6">
        <v>42.830212000000003</v>
      </c>
      <c r="Z22" s="6">
        <v>3.8172229999999998</v>
      </c>
      <c r="AA22" s="6">
        <v>46.240949000000001</v>
      </c>
      <c r="AB22" s="6">
        <v>5.5922669999999997</v>
      </c>
      <c r="AC22" s="6">
        <v>47.138576999999998</v>
      </c>
      <c r="AD22" s="6">
        <v>4.5026359999999999</v>
      </c>
      <c r="AE22" s="6">
        <v>52.106116999999998</v>
      </c>
      <c r="AF22" s="6">
        <v>4.5817220000000001</v>
      </c>
      <c r="AG22" s="6">
        <v>57.138576999999998</v>
      </c>
      <c r="AH22" s="6">
        <v>3.6028120000000001</v>
      </c>
      <c r="AI22" s="6">
        <v>52.113607999999999</v>
      </c>
    </row>
    <row r="23" spans="1:35" x14ac:dyDescent="0.3">
      <c r="A23" s="1">
        <v>213</v>
      </c>
      <c r="B23" s="6">
        <v>5.8426629999999999</v>
      </c>
      <c r="C23" s="6">
        <v>47.040773000000002</v>
      </c>
      <c r="D23" s="6">
        <v>3.7095310000000001</v>
      </c>
      <c r="E23" s="6">
        <v>49.813305</v>
      </c>
      <c r="F23" s="6">
        <v>4.2844179999999996</v>
      </c>
      <c r="G23" s="6">
        <v>49.762875999999999</v>
      </c>
      <c r="H23" s="6">
        <v>2.4901659999999999</v>
      </c>
      <c r="I23" s="6">
        <v>46.011803</v>
      </c>
      <c r="J23" s="6">
        <v>3.7897129999999999</v>
      </c>
      <c r="K23" s="6">
        <v>47.234979000000003</v>
      </c>
      <c r="L23" s="6">
        <v>6.5022690000000001</v>
      </c>
      <c r="M23" s="6">
        <v>52.023605000000003</v>
      </c>
      <c r="N23" s="6">
        <v>6.4614219999999998</v>
      </c>
      <c r="O23" s="6">
        <v>50.374464000000003</v>
      </c>
      <c r="P23" s="6">
        <v>5.2813920000000003</v>
      </c>
      <c r="Q23" s="6">
        <v>47.824033999999997</v>
      </c>
      <c r="R23" s="6">
        <v>5.4553710000000004</v>
      </c>
      <c r="S23" s="6">
        <v>49.015020999999997</v>
      </c>
      <c r="T23" s="6">
        <v>4.7745839999999999</v>
      </c>
      <c r="U23" s="6">
        <v>45.665236</v>
      </c>
      <c r="V23" s="6">
        <v>5.3298030000000001</v>
      </c>
      <c r="W23" s="6">
        <v>48.907724999999999</v>
      </c>
      <c r="X23" s="6">
        <v>2.981846</v>
      </c>
      <c r="Y23" s="6">
        <v>42.728541</v>
      </c>
      <c r="Z23" s="6">
        <v>3.5915279999999998</v>
      </c>
      <c r="AA23" s="6">
        <v>48.416308999999998</v>
      </c>
      <c r="AB23" s="6">
        <v>6.32829</v>
      </c>
      <c r="AC23" s="6">
        <v>48.054721000000001</v>
      </c>
      <c r="AD23" s="6">
        <v>4.7458400000000003</v>
      </c>
      <c r="AE23" s="6">
        <v>49.710299999999997</v>
      </c>
      <c r="AF23" s="6">
        <v>5.0665659999999999</v>
      </c>
      <c r="AG23" s="6">
        <v>55.158797999999997</v>
      </c>
      <c r="AH23" s="6">
        <v>4.6444780000000003</v>
      </c>
      <c r="AI23" s="6">
        <v>50.049356000000003</v>
      </c>
    </row>
    <row r="24" spans="1:35" x14ac:dyDescent="0.3">
      <c r="A24" s="1">
        <v>214</v>
      </c>
      <c r="B24" s="6">
        <v>0.31631399999999998</v>
      </c>
      <c r="C24" s="6">
        <v>32.119613000000001</v>
      </c>
      <c r="D24" s="6">
        <v>0.28767100000000001</v>
      </c>
      <c r="E24" s="6">
        <v>30.852243000000001</v>
      </c>
      <c r="F24" s="6">
        <v>0.30137000000000003</v>
      </c>
      <c r="G24" s="6">
        <v>17.343008000000001</v>
      </c>
      <c r="H24" s="6">
        <v>3.4868999999999997E-2</v>
      </c>
      <c r="I24" s="6">
        <v>10.805629</v>
      </c>
      <c r="J24" s="6">
        <v>0.32752199999999998</v>
      </c>
      <c r="K24" s="6">
        <v>25.728231999999998</v>
      </c>
      <c r="L24" s="6">
        <v>0.12826899999999999</v>
      </c>
      <c r="M24" s="6">
        <v>32.586630999999997</v>
      </c>
      <c r="N24" s="6">
        <v>1.7272730000000001</v>
      </c>
      <c r="O24" s="6">
        <v>36.471415999999998</v>
      </c>
      <c r="P24" s="6">
        <v>0.81195499999999998</v>
      </c>
      <c r="Q24" s="6">
        <v>35.433596999999999</v>
      </c>
      <c r="R24" s="6">
        <v>0.72353699999999999</v>
      </c>
      <c r="S24" s="6">
        <v>31.105540999999999</v>
      </c>
      <c r="T24" s="6">
        <v>0.155666</v>
      </c>
      <c r="U24" s="6">
        <v>17.416886999999999</v>
      </c>
      <c r="V24" s="6">
        <v>0.41967599999999999</v>
      </c>
      <c r="W24" s="6">
        <v>28.436236000000001</v>
      </c>
      <c r="X24" s="6">
        <v>0.25653799999999999</v>
      </c>
      <c r="Y24" s="6">
        <v>24.402813999999999</v>
      </c>
      <c r="Z24" s="6">
        <v>4.1096000000000001E-2</v>
      </c>
      <c r="AA24" s="6">
        <v>15.030783</v>
      </c>
      <c r="AB24" s="6">
        <v>0.34246599999999999</v>
      </c>
      <c r="AC24" s="6">
        <v>22.090589000000001</v>
      </c>
      <c r="AD24" s="6">
        <v>0.73100900000000002</v>
      </c>
      <c r="AE24" s="6">
        <v>42.242744000000002</v>
      </c>
      <c r="AF24" s="6">
        <v>0.51058499999999996</v>
      </c>
      <c r="AG24" s="6">
        <v>32.279682999999999</v>
      </c>
      <c r="AH24" s="6">
        <v>7.5965000000000005E-2</v>
      </c>
      <c r="AI24" s="6">
        <v>21.702725999999998</v>
      </c>
    </row>
    <row r="25" spans="1:35" x14ac:dyDescent="0.3">
      <c r="A25" s="1">
        <v>215</v>
      </c>
      <c r="B25" s="6">
        <v>0.131716</v>
      </c>
      <c r="C25" s="6">
        <v>21.586584999999999</v>
      </c>
      <c r="D25" s="6">
        <v>1.7329999999999999E-3</v>
      </c>
      <c r="E25" s="6">
        <v>24.179268</v>
      </c>
      <c r="F25" s="6">
        <v>0</v>
      </c>
      <c r="G25" s="6">
        <v>17.119512</v>
      </c>
      <c r="H25" s="6">
        <v>0</v>
      </c>
      <c r="I25" s="6">
        <v>12.517073</v>
      </c>
      <c r="J25" s="6">
        <v>0</v>
      </c>
      <c r="K25" s="6">
        <v>22.207317</v>
      </c>
      <c r="L25" s="6">
        <v>5.1989999999999996E-3</v>
      </c>
      <c r="M25" s="6">
        <v>10.882927</v>
      </c>
      <c r="N25" s="6">
        <v>0.240901</v>
      </c>
      <c r="O25" s="6">
        <v>28.254878000000001</v>
      </c>
      <c r="P25" s="6">
        <v>3.4659999999999999E-3</v>
      </c>
      <c r="Q25" s="6">
        <v>16.060976</v>
      </c>
      <c r="R25" s="6">
        <v>6.2392000000000003E-2</v>
      </c>
      <c r="S25" s="6">
        <v>15.160976</v>
      </c>
      <c r="T25" s="6">
        <v>1.7329999999999999E-3</v>
      </c>
      <c r="U25" s="6">
        <v>14.479267999999999</v>
      </c>
      <c r="V25" s="6">
        <v>1.7330999999999999E-2</v>
      </c>
      <c r="W25" s="6">
        <v>15.687805000000001</v>
      </c>
      <c r="X25" s="6">
        <v>2.9463E-2</v>
      </c>
      <c r="Y25" s="6">
        <v>21.506098000000001</v>
      </c>
      <c r="Z25" s="6">
        <v>0</v>
      </c>
      <c r="AA25" s="6">
        <v>7.3036589999999997</v>
      </c>
      <c r="AB25" s="6">
        <v>1.0399E-2</v>
      </c>
      <c r="AC25" s="6">
        <v>10.62561</v>
      </c>
      <c r="AD25" s="6">
        <v>9.0121000000000007E-2</v>
      </c>
      <c r="AE25" s="6">
        <v>22.598780000000001</v>
      </c>
      <c r="AF25" s="6">
        <v>1.3865000000000001E-2</v>
      </c>
      <c r="AG25" s="6">
        <v>11.876829000000001</v>
      </c>
      <c r="AH25" s="6">
        <v>1.0399E-2</v>
      </c>
      <c r="AI25" s="6">
        <v>13.147561</v>
      </c>
    </row>
    <row r="26" spans="1:35" x14ac:dyDescent="0.3">
      <c r="A26" s="1">
        <v>216</v>
      </c>
      <c r="B26" s="6">
        <v>4.2827250000000001</v>
      </c>
      <c r="C26" s="6">
        <v>43.849328999999997</v>
      </c>
      <c r="D26" s="6">
        <v>5.8116789999999998</v>
      </c>
      <c r="E26" s="6">
        <v>52.897832999999999</v>
      </c>
      <c r="F26" s="6">
        <v>5.923114</v>
      </c>
      <c r="G26" s="6">
        <v>41.525972000000003</v>
      </c>
      <c r="H26" s="6">
        <v>3.3158150000000002</v>
      </c>
      <c r="I26" s="6">
        <v>28.111799000000001</v>
      </c>
      <c r="J26" s="6">
        <v>4.8569339999999999</v>
      </c>
      <c r="K26" s="6">
        <v>43.326453000000001</v>
      </c>
      <c r="L26" s="6">
        <v>4.5956200000000003</v>
      </c>
      <c r="M26" s="6">
        <v>47.944271999999998</v>
      </c>
      <c r="N26" s="6">
        <v>6.1557180000000002</v>
      </c>
      <c r="O26" s="6">
        <v>45.204678000000001</v>
      </c>
      <c r="P26" s="6">
        <v>5.9284670000000004</v>
      </c>
      <c r="Q26" s="6">
        <v>45.769522000000002</v>
      </c>
      <c r="R26" s="6">
        <v>6.5153280000000002</v>
      </c>
      <c r="S26" s="6">
        <v>48.086342999999999</v>
      </c>
      <c r="T26" s="6">
        <v>4.6583940000000004</v>
      </c>
      <c r="U26" s="6">
        <v>35.460611999999998</v>
      </c>
      <c r="V26" s="6">
        <v>5.5878350000000001</v>
      </c>
      <c r="W26" s="6">
        <v>51.000687999999997</v>
      </c>
      <c r="X26" s="6">
        <v>4.7493920000000003</v>
      </c>
      <c r="Y26" s="6">
        <v>43.614722999999998</v>
      </c>
      <c r="Z26" s="6">
        <v>3.189781</v>
      </c>
      <c r="AA26" s="6">
        <v>42.321292999999997</v>
      </c>
      <c r="AB26" s="6">
        <v>4.3586369999999999</v>
      </c>
      <c r="AC26" s="6">
        <v>43.673890999999998</v>
      </c>
      <c r="AD26" s="6">
        <v>4.79854</v>
      </c>
      <c r="AE26" s="6">
        <v>49.258341999999999</v>
      </c>
      <c r="AF26" s="6">
        <v>4.8457420000000004</v>
      </c>
      <c r="AG26" s="6">
        <v>55.475403999999997</v>
      </c>
      <c r="AH26" s="6">
        <v>3.9591240000000001</v>
      </c>
      <c r="AI26" s="6">
        <v>50.042999999999999</v>
      </c>
    </row>
    <row r="27" spans="1:35" x14ac:dyDescent="0.3">
      <c r="A27" s="1">
        <v>217</v>
      </c>
      <c r="B27" s="6">
        <v>1.8478000000000001E-2</v>
      </c>
      <c r="C27" s="6">
        <v>26.401181999999999</v>
      </c>
      <c r="D27" s="6">
        <v>4.2351E-2</v>
      </c>
      <c r="E27" s="6">
        <v>26.977501</v>
      </c>
      <c r="F27" s="6">
        <v>5.9909999999999998E-2</v>
      </c>
      <c r="G27" s="6">
        <v>26.868323</v>
      </c>
      <c r="H27" s="6">
        <v>9.9850000000000008E-3</v>
      </c>
      <c r="I27" s="6">
        <v>19.477339000000001</v>
      </c>
      <c r="J27" s="6">
        <v>7.8044000000000002E-2</v>
      </c>
      <c r="K27" s="6">
        <v>27.775979</v>
      </c>
      <c r="L27" s="6">
        <v>0.12728100000000001</v>
      </c>
      <c r="M27" s="6">
        <v>34.783991999999998</v>
      </c>
      <c r="N27" s="6">
        <v>0.978653</v>
      </c>
      <c r="O27" s="6">
        <v>35.295240999999997</v>
      </c>
      <c r="P27" s="6">
        <v>0.16469600000000001</v>
      </c>
      <c r="Q27" s="6">
        <v>26.819278000000001</v>
      </c>
      <c r="R27" s="6">
        <v>0.72914000000000001</v>
      </c>
      <c r="S27" s="6">
        <v>33.753965999999998</v>
      </c>
      <c r="T27" s="6">
        <v>4.786E-2</v>
      </c>
      <c r="U27" s="6">
        <v>17.513515999999999</v>
      </c>
      <c r="V27" s="6">
        <v>0.26833499999999999</v>
      </c>
      <c r="W27" s="6">
        <v>33.154418999999997</v>
      </c>
      <c r="X27" s="6">
        <v>0.15103900000000001</v>
      </c>
      <c r="Y27" s="6">
        <v>23.482195000000001</v>
      </c>
      <c r="Z27" s="6">
        <v>4.5104999999999999E-2</v>
      </c>
      <c r="AA27" s="6">
        <v>14.404662</v>
      </c>
      <c r="AB27" s="6">
        <v>0.30540600000000001</v>
      </c>
      <c r="AC27" s="6">
        <v>30.445694</v>
      </c>
      <c r="AD27" s="6">
        <v>9.7325999999999996E-2</v>
      </c>
      <c r="AE27" s="6">
        <v>35.450873999999999</v>
      </c>
      <c r="AF27" s="6">
        <v>0.13841400000000001</v>
      </c>
      <c r="AG27" s="6">
        <v>27.866299999999999</v>
      </c>
      <c r="AH27" s="6">
        <v>3.3284000000000001E-2</v>
      </c>
      <c r="AI27" s="6">
        <v>22.860796000000001</v>
      </c>
    </row>
    <row r="28" spans="1:35" x14ac:dyDescent="0.3">
      <c r="A28" s="1">
        <v>218</v>
      </c>
      <c r="B28" s="6">
        <v>3.9764000000000001E-2</v>
      </c>
      <c r="C28" s="6">
        <v>34.523316000000001</v>
      </c>
      <c r="D28" s="6">
        <v>6.0382999999999999E-2</v>
      </c>
      <c r="E28" s="6">
        <v>24.287047000000001</v>
      </c>
      <c r="F28" s="6">
        <v>1.0309E-2</v>
      </c>
      <c r="G28" s="6">
        <v>13.922280000000001</v>
      </c>
      <c r="H28" s="6">
        <v>2.9459999999999998E-3</v>
      </c>
      <c r="I28" s="6">
        <v>16.157513000000002</v>
      </c>
      <c r="J28" s="6">
        <v>7.8056E-2</v>
      </c>
      <c r="K28" s="6">
        <v>22.100518000000001</v>
      </c>
      <c r="L28" s="6">
        <v>2.9454999999999999E-2</v>
      </c>
      <c r="M28" s="6">
        <v>35.717098</v>
      </c>
      <c r="N28" s="6">
        <v>1.2326950000000001</v>
      </c>
      <c r="O28" s="6">
        <v>39.818652999999998</v>
      </c>
      <c r="P28" s="6">
        <v>0.107511</v>
      </c>
      <c r="Q28" s="6">
        <v>20.039377999999999</v>
      </c>
      <c r="R28" s="6">
        <v>0.59941100000000003</v>
      </c>
      <c r="S28" s="6">
        <v>29.093264000000001</v>
      </c>
      <c r="T28" s="6">
        <v>7.2165000000000007E-2</v>
      </c>
      <c r="U28" s="6">
        <v>13.590674</v>
      </c>
      <c r="V28" s="6">
        <v>0.75846800000000003</v>
      </c>
      <c r="W28" s="6">
        <v>36.352331999999997</v>
      </c>
      <c r="X28" s="6">
        <v>0.23416799999999999</v>
      </c>
      <c r="Y28" s="6">
        <v>27.252849999999999</v>
      </c>
      <c r="Z28" s="6">
        <v>0.114875</v>
      </c>
      <c r="AA28" s="6">
        <v>16.775130000000001</v>
      </c>
      <c r="AB28" s="6">
        <v>0.14433000000000001</v>
      </c>
      <c r="AC28" s="6">
        <v>16.899481999999999</v>
      </c>
      <c r="AD28" s="6">
        <v>0.28129599999999999</v>
      </c>
      <c r="AE28" s="6">
        <v>42.434196999999998</v>
      </c>
      <c r="AF28" s="6">
        <v>0.16494800000000001</v>
      </c>
      <c r="AG28" s="6">
        <v>26.882902000000001</v>
      </c>
      <c r="AH28" s="6">
        <v>7.8056E-2</v>
      </c>
      <c r="AI28" s="6">
        <v>21.193781999999999</v>
      </c>
    </row>
    <row r="29" spans="1:35" x14ac:dyDescent="0.3">
      <c r="A29" s="1">
        <v>219</v>
      </c>
      <c r="B29" s="6">
        <v>0.15648400000000001</v>
      </c>
      <c r="C29" s="6">
        <v>31.761533</v>
      </c>
      <c r="D29" s="6">
        <v>0.205431</v>
      </c>
      <c r="E29" s="6">
        <v>31.936727999999999</v>
      </c>
      <c r="F29" s="6">
        <v>0.259021</v>
      </c>
      <c r="G29" s="6">
        <v>27.756491</v>
      </c>
      <c r="H29" s="6">
        <v>8.4316000000000002E-2</v>
      </c>
      <c r="I29" s="6">
        <v>25.509705</v>
      </c>
      <c r="J29" s="6">
        <v>0.67023900000000003</v>
      </c>
      <c r="K29" s="6">
        <v>35.669524000000003</v>
      </c>
      <c r="L29" s="6">
        <v>0.26366600000000001</v>
      </c>
      <c r="M29" s="6">
        <v>37.313335000000002</v>
      </c>
      <c r="N29" s="6">
        <v>1.1457660000000001</v>
      </c>
      <c r="O29" s="6">
        <v>38.747416000000001</v>
      </c>
      <c r="P29" s="6">
        <v>0.58377999999999997</v>
      </c>
      <c r="Q29" s="6">
        <v>30.378371999999999</v>
      </c>
      <c r="R29" s="6">
        <v>0.72454399999999997</v>
      </c>
      <c r="S29" s="6">
        <v>32.410133999999999</v>
      </c>
      <c r="T29" s="6">
        <v>0.12540200000000001</v>
      </c>
      <c r="U29" s="6">
        <v>23.049659999999999</v>
      </c>
      <c r="V29" s="6">
        <v>0.51732800000000001</v>
      </c>
      <c r="W29" s="6">
        <v>37.116712999999997</v>
      </c>
      <c r="X29" s="6">
        <v>0.115756</v>
      </c>
      <c r="Y29" s="6">
        <v>23.441390999999999</v>
      </c>
      <c r="Z29" s="6">
        <v>5.0018E-2</v>
      </c>
      <c r="AA29" s="6">
        <v>12.202923999999999</v>
      </c>
      <c r="AB29" s="6">
        <v>0.44408700000000001</v>
      </c>
      <c r="AC29" s="6">
        <v>26.060751</v>
      </c>
      <c r="AD29" s="6">
        <v>7.7884999999999996E-2</v>
      </c>
      <c r="AE29" s="6">
        <v>25.327704000000001</v>
      </c>
      <c r="AF29" s="6">
        <v>0.13326199999999999</v>
      </c>
      <c r="AG29" s="6">
        <v>28.655911</v>
      </c>
      <c r="AH29" s="6">
        <v>0.10753799999999999</v>
      </c>
      <c r="AI29" s="6">
        <v>30.778673999999999</v>
      </c>
    </row>
    <row r="30" spans="1:35" x14ac:dyDescent="0.3">
      <c r="A30" s="1">
        <v>220</v>
      </c>
      <c r="B30" s="6">
        <v>1.379475</v>
      </c>
      <c r="C30" s="6">
        <v>47.195518</v>
      </c>
      <c r="D30" s="6">
        <v>2.4391409999999998</v>
      </c>
      <c r="E30" s="6">
        <v>50.426330999999998</v>
      </c>
      <c r="F30" s="6">
        <v>3.263325</v>
      </c>
      <c r="G30" s="6">
        <v>33.741176000000003</v>
      </c>
      <c r="H30" s="6">
        <v>1.1829750000000001</v>
      </c>
      <c r="I30" s="6">
        <v>29.594957999999998</v>
      </c>
      <c r="J30" s="6">
        <v>3.2116150000000001</v>
      </c>
      <c r="K30" s="6">
        <v>44.997199000000002</v>
      </c>
      <c r="L30" s="6">
        <v>3.0023870000000001</v>
      </c>
      <c r="M30" s="6">
        <v>51.894117999999999</v>
      </c>
      <c r="N30" s="6">
        <v>5.3158310000000002</v>
      </c>
      <c r="O30" s="6">
        <v>45.204481999999999</v>
      </c>
      <c r="P30" s="6">
        <v>4.3961810000000003</v>
      </c>
      <c r="Q30" s="6">
        <v>43.732213000000002</v>
      </c>
      <c r="R30" s="6">
        <v>4.5266510000000002</v>
      </c>
      <c r="S30" s="6">
        <v>40.078431000000002</v>
      </c>
      <c r="T30" s="6">
        <v>2.0007959999999998</v>
      </c>
      <c r="U30" s="6">
        <v>33.783754000000002</v>
      </c>
      <c r="V30" s="6">
        <v>4.39459</v>
      </c>
      <c r="W30" s="6">
        <v>51.150700000000001</v>
      </c>
      <c r="X30" s="6">
        <v>2.6252979999999999</v>
      </c>
      <c r="Y30" s="6">
        <v>36.005602000000003</v>
      </c>
      <c r="Z30" s="6">
        <v>2.75895</v>
      </c>
      <c r="AA30" s="6">
        <v>34.256022000000002</v>
      </c>
      <c r="AB30" s="6">
        <v>2.7024659999999998</v>
      </c>
      <c r="AC30" s="6">
        <v>35.417366999999999</v>
      </c>
      <c r="AD30" s="6">
        <v>3.7438349999999998</v>
      </c>
      <c r="AE30" s="6">
        <v>48.969188000000003</v>
      </c>
      <c r="AF30" s="6">
        <v>3.7541769999999999</v>
      </c>
      <c r="AG30" s="6">
        <v>51.529412000000001</v>
      </c>
      <c r="AH30" s="6">
        <v>3.679395</v>
      </c>
      <c r="AI30" s="6">
        <v>48.615685999999997</v>
      </c>
    </row>
    <row r="31" spans="1:35" x14ac:dyDescent="0.3">
      <c r="A31" s="1">
        <v>221</v>
      </c>
      <c r="B31" s="6">
        <v>0.77001699999999995</v>
      </c>
      <c r="C31" s="6">
        <v>46.454109000000003</v>
      </c>
      <c r="D31" s="6">
        <v>2.4821119999999999</v>
      </c>
      <c r="E31" s="6">
        <v>54.916617000000002</v>
      </c>
      <c r="F31" s="6">
        <v>2.3330489999999999</v>
      </c>
      <c r="G31" s="6">
        <v>40.160167999999999</v>
      </c>
      <c r="H31" s="6">
        <v>0.76831300000000002</v>
      </c>
      <c r="I31" s="6">
        <v>41.239952000000002</v>
      </c>
      <c r="J31" s="6">
        <v>1.654174</v>
      </c>
      <c r="K31" s="6">
        <v>49.828434000000001</v>
      </c>
      <c r="L31" s="6">
        <v>1.3398639999999999</v>
      </c>
      <c r="M31" s="6">
        <v>51.212957000000003</v>
      </c>
      <c r="N31" s="6">
        <v>2.408007</v>
      </c>
      <c r="O31" s="6">
        <v>41.469706000000002</v>
      </c>
      <c r="P31" s="6">
        <v>2.6805789999999998</v>
      </c>
      <c r="Q31" s="6">
        <v>44.718055999999997</v>
      </c>
      <c r="R31" s="6">
        <v>2.7436120000000002</v>
      </c>
      <c r="S31" s="6">
        <v>48.230353999999998</v>
      </c>
      <c r="T31" s="6">
        <v>1.770017</v>
      </c>
      <c r="U31" s="6">
        <v>38.311337999999999</v>
      </c>
      <c r="V31" s="6">
        <v>2.516184</v>
      </c>
      <c r="W31" s="6">
        <v>53.903419</v>
      </c>
      <c r="X31" s="6">
        <v>4.8526410000000002</v>
      </c>
      <c r="Y31" s="6">
        <v>42.587282999999999</v>
      </c>
      <c r="Z31" s="6">
        <v>1.3730830000000001</v>
      </c>
      <c r="AA31" s="6">
        <v>27.326335</v>
      </c>
      <c r="AB31" s="6">
        <v>3.0468479999999998</v>
      </c>
      <c r="AC31" s="6">
        <v>44.022196000000001</v>
      </c>
      <c r="AD31" s="6">
        <v>1.5017039999999999</v>
      </c>
      <c r="AE31" s="6">
        <v>44.451709999999999</v>
      </c>
      <c r="AF31" s="6">
        <v>4.6916520000000004</v>
      </c>
      <c r="AG31" s="6">
        <v>56.556089</v>
      </c>
      <c r="AH31" s="6">
        <v>3.565588</v>
      </c>
      <c r="AI31" s="6">
        <v>52.558487999999997</v>
      </c>
    </row>
    <row r="32" spans="1:35" x14ac:dyDescent="0.3">
      <c r="A32" s="1">
        <v>222</v>
      </c>
      <c r="B32" s="6">
        <v>2.094595</v>
      </c>
      <c r="C32" s="6">
        <v>51.377989999999997</v>
      </c>
      <c r="D32" s="6">
        <v>2.6756760000000002</v>
      </c>
      <c r="E32" s="6">
        <v>55.564593000000002</v>
      </c>
      <c r="F32" s="6">
        <v>2.0743239999999998</v>
      </c>
      <c r="G32" s="6">
        <v>45.301434999999998</v>
      </c>
      <c r="H32" s="6">
        <v>2.3783780000000001</v>
      </c>
      <c r="I32" s="6">
        <v>56.330143999999997</v>
      </c>
      <c r="J32" s="6">
        <v>3.094595</v>
      </c>
      <c r="K32" s="6">
        <v>57.976076999999997</v>
      </c>
      <c r="L32" s="6">
        <v>3.2094589999999998</v>
      </c>
      <c r="M32" s="6">
        <v>58.980860999999997</v>
      </c>
      <c r="N32" s="6">
        <v>3.1283780000000001</v>
      </c>
      <c r="O32" s="6">
        <v>49.287081000000001</v>
      </c>
      <c r="P32" s="6">
        <v>2.844595</v>
      </c>
      <c r="Q32" s="6">
        <v>50.301434999999998</v>
      </c>
      <c r="R32" s="6">
        <v>4.2162160000000002</v>
      </c>
      <c r="S32" s="6">
        <v>52.746411000000002</v>
      </c>
      <c r="T32" s="6">
        <v>3.5472969999999999</v>
      </c>
      <c r="U32" s="6">
        <v>47.267943000000002</v>
      </c>
      <c r="V32" s="6">
        <v>2.885135</v>
      </c>
      <c r="W32" s="6">
        <v>55.909090999999997</v>
      </c>
      <c r="X32" s="6">
        <v>2.0608110000000002</v>
      </c>
      <c r="Y32" s="6">
        <v>51.751196</v>
      </c>
      <c r="Z32" s="6">
        <v>3.3986489999999998</v>
      </c>
      <c r="AA32" s="6">
        <v>50.110047999999999</v>
      </c>
      <c r="AB32" s="6">
        <v>2.3310810000000002</v>
      </c>
      <c r="AC32" s="6">
        <v>46.866028999999997</v>
      </c>
      <c r="AD32" s="6">
        <v>1.135135</v>
      </c>
      <c r="AE32" s="6">
        <v>46.358851999999999</v>
      </c>
      <c r="AF32" s="6">
        <v>3.4729730000000001</v>
      </c>
      <c r="AG32" s="6">
        <v>56.301434999999998</v>
      </c>
      <c r="AH32" s="6">
        <v>3.614865</v>
      </c>
      <c r="AI32" s="6">
        <v>55.722487999999998</v>
      </c>
    </row>
    <row r="33" spans="1:39" x14ac:dyDescent="0.3">
      <c r="A33" s="1">
        <v>223</v>
      </c>
      <c r="B33" s="6">
        <v>1.1885460000000001</v>
      </c>
      <c r="C33" s="6">
        <v>43.194789</v>
      </c>
      <c r="D33" s="6">
        <v>3.4643169999999999</v>
      </c>
      <c r="E33" s="6">
        <v>50.905087000000002</v>
      </c>
      <c r="F33" s="6">
        <v>2.7356829999999999</v>
      </c>
      <c r="G33" s="6">
        <v>39.022333000000003</v>
      </c>
      <c r="H33" s="6">
        <v>1.5259910000000001</v>
      </c>
      <c r="I33" s="6">
        <v>39.078783999999999</v>
      </c>
      <c r="J33" s="6">
        <v>3.3682820000000002</v>
      </c>
      <c r="K33" s="6">
        <v>45.215881000000003</v>
      </c>
      <c r="L33" s="6">
        <v>2.7259910000000001</v>
      </c>
      <c r="M33" s="6">
        <v>48.103597999999998</v>
      </c>
      <c r="N33" s="6">
        <v>3.2123349999999999</v>
      </c>
      <c r="O33" s="6">
        <v>43.772953000000001</v>
      </c>
      <c r="P33" s="6">
        <v>2.591189</v>
      </c>
      <c r="Q33" s="6">
        <v>42.513027000000001</v>
      </c>
      <c r="R33" s="6">
        <v>3.1814979999999999</v>
      </c>
      <c r="S33" s="6">
        <v>44.914391999999999</v>
      </c>
      <c r="T33" s="6">
        <v>1.919824</v>
      </c>
      <c r="U33" s="6">
        <v>39.332506000000002</v>
      </c>
      <c r="V33" s="6">
        <v>4.3841409999999996</v>
      </c>
      <c r="W33" s="6">
        <v>49.900744000000003</v>
      </c>
      <c r="X33" s="6">
        <v>5.5110130000000002</v>
      </c>
      <c r="Y33" s="6">
        <v>42.748759</v>
      </c>
      <c r="Z33" s="6">
        <v>2.3180619999999998</v>
      </c>
      <c r="AA33" s="6">
        <v>32.150123999999998</v>
      </c>
      <c r="AB33" s="6">
        <v>4.4819380000000004</v>
      </c>
      <c r="AC33" s="6">
        <v>43.557071999999998</v>
      </c>
      <c r="AD33" s="6">
        <v>3.3409689999999999</v>
      </c>
      <c r="AE33" s="6">
        <v>47.522333000000003</v>
      </c>
      <c r="AF33" s="6">
        <v>4.7101319999999998</v>
      </c>
      <c r="AG33" s="6">
        <v>53.848635000000002</v>
      </c>
      <c r="AH33" s="6">
        <v>4.7242290000000002</v>
      </c>
      <c r="AI33" s="6">
        <v>52.037841</v>
      </c>
    </row>
    <row r="34" spans="1:39" x14ac:dyDescent="0.3">
      <c r="A34" s="1">
        <v>224</v>
      </c>
      <c r="B34" s="2">
        <v>0.32352900000000001</v>
      </c>
      <c r="C34" s="2">
        <v>37.223500000000001</v>
      </c>
      <c r="D34" s="2">
        <v>0.481373</v>
      </c>
      <c r="E34" s="2">
        <v>27.158899999999999</v>
      </c>
      <c r="F34" s="2">
        <v>0.16666700000000001</v>
      </c>
      <c r="G34" s="2">
        <v>26.3033</v>
      </c>
      <c r="H34" s="2">
        <v>0.367647</v>
      </c>
      <c r="I34" s="2">
        <v>34.742800000000003</v>
      </c>
      <c r="J34" s="2">
        <v>0.50882400000000005</v>
      </c>
      <c r="K34" s="2">
        <v>30.834900000000001</v>
      </c>
      <c r="L34" s="2">
        <v>0.66862699999999997</v>
      </c>
      <c r="M34" s="2">
        <v>33.0227</v>
      </c>
      <c r="N34" s="2">
        <v>0.64705900000000005</v>
      </c>
      <c r="O34" s="2">
        <v>32.868000000000002</v>
      </c>
      <c r="P34" s="2">
        <v>0.74019599999999997</v>
      </c>
      <c r="Q34" s="2">
        <v>31.999300000000002</v>
      </c>
      <c r="R34" s="2">
        <v>0.42941200000000002</v>
      </c>
      <c r="S34" s="2">
        <v>20.198799999999999</v>
      </c>
      <c r="T34" s="2">
        <v>0.52941199999999999</v>
      </c>
      <c r="U34" s="2">
        <v>32.046100000000003</v>
      </c>
      <c r="V34" s="2">
        <v>1.26471</v>
      </c>
      <c r="W34" s="2">
        <v>34.504100000000001</v>
      </c>
      <c r="X34" s="2">
        <v>0.23921600000000001</v>
      </c>
      <c r="Y34" s="2">
        <v>24.262</v>
      </c>
      <c r="Z34" s="2">
        <v>0.60490200000000005</v>
      </c>
      <c r="AA34" s="2">
        <v>31.9209</v>
      </c>
      <c r="AB34" s="2">
        <v>0.62156900000000004</v>
      </c>
      <c r="AC34" s="2">
        <v>35.952500000000001</v>
      </c>
      <c r="AD34" s="2">
        <v>0.79313699999999998</v>
      </c>
      <c r="AE34" s="2">
        <v>37.231099999999998</v>
      </c>
      <c r="AF34" s="2">
        <v>0.91862699999999997</v>
      </c>
      <c r="AG34" s="2">
        <v>35.3459</v>
      </c>
      <c r="AH34" s="2">
        <v>0</v>
      </c>
      <c r="AI34" s="2">
        <v>72.856499999999997</v>
      </c>
      <c r="AJ34" s="2"/>
      <c r="AK34" s="1"/>
      <c r="AL34" s="1"/>
      <c r="AM34" s="2"/>
    </row>
    <row r="35" spans="1:39" x14ac:dyDescent="0.3">
      <c r="A35" s="1">
        <v>226</v>
      </c>
      <c r="B35" s="6">
        <v>2.923835</v>
      </c>
      <c r="C35" s="6">
        <v>46.515965000000001</v>
      </c>
      <c r="D35" s="6">
        <v>3.2718319999999999</v>
      </c>
      <c r="E35" s="6">
        <v>50.937066000000002</v>
      </c>
      <c r="F35" s="6">
        <v>2.768221</v>
      </c>
      <c r="G35" s="6">
        <v>38.842202999999998</v>
      </c>
      <c r="H35" s="6">
        <v>3.7097829999999998</v>
      </c>
      <c r="I35" s="6">
        <v>46.029615999999997</v>
      </c>
      <c r="J35" s="6">
        <v>2.797768</v>
      </c>
      <c r="K35" s="6">
        <v>44.043498</v>
      </c>
      <c r="L35" s="6">
        <v>4.1418249999999999</v>
      </c>
      <c r="M35" s="6">
        <v>47.258214000000002</v>
      </c>
      <c r="N35" s="6">
        <v>2.6250819999999999</v>
      </c>
      <c r="O35" s="6">
        <v>46.688569999999999</v>
      </c>
      <c r="P35" s="6">
        <v>2.683519</v>
      </c>
      <c r="Q35" s="6">
        <v>44.667746000000001</v>
      </c>
      <c r="R35" s="6">
        <v>3.2495080000000001</v>
      </c>
      <c r="S35" s="6">
        <v>45.322535999999999</v>
      </c>
      <c r="T35" s="6">
        <v>2.2271830000000001</v>
      </c>
      <c r="U35" s="6">
        <v>35.353076999999999</v>
      </c>
      <c r="V35" s="6">
        <v>3.2107679999999998</v>
      </c>
      <c r="W35" s="6">
        <v>49.394261999999998</v>
      </c>
      <c r="X35" s="6">
        <v>3.7019039999999999</v>
      </c>
      <c r="Y35" s="6">
        <v>42.215640999999998</v>
      </c>
      <c r="Z35" s="6">
        <v>3.437951</v>
      </c>
      <c r="AA35" s="6">
        <v>43.618695000000002</v>
      </c>
      <c r="AB35" s="6">
        <v>2.9271180000000001</v>
      </c>
      <c r="AC35" s="6">
        <v>44.319758999999998</v>
      </c>
      <c r="AD35" s="6">
        <v>3.5259360000000002</v>
      </c>
      <c r="AE35" s="6">
        <v>51.536326000000003</v>
      </c>
      <c r="AF35" s="6">
        <v>4.6979649999999999</v>
      </c>
      <c r="AG35" s="6">
        <v>53.450254999999999</v>
      </c>
      <c r="AH35" s="6">
        <v>2.8575179999999998</v>
      </c>
      <c r="AI35" s="6">
        <v>49.686256</v>
      </c>
    </row>
    <row r="36" spans="1:39" x14ac:dyDescent="0.3">
      <c r="A36" s="1">
        <v>227</v>
      </c>
      <c r="B36" s="6">
        <v>9.3647559999999999</v>
      </c>
      <c r="C36" s="6">
        <v>55.751460999999999</v>
      </c>
      <c r="D36" s="6">
        <v>8.9534939999999992</v>
      </c>
      <c r="E36" s="6">
        <v>58.628520999999999</v>
      </c>
      <c r="F36" s="6">
        <v>9.8230269999999997</v>
      </c>
      <c r="G36" s="6">
        <v>49.828344000000001</v>
      </c>
      <c r="H36" s="6">
        <v>11.996983</v>
      </c>
      <c r="I36" s="6">
        <v>54.152701999999998</v>
      </c>
      <c r="J36" s="6">
        <v>10.144294</v>
      </c>
      <c r="K36" s="6">
        <v>54.221966000000002</v>
      </c>
      <c r="L36" s="6">
        <v>8.8808450000000008</v>
      </c>
      <c r="M36" s="6">
        <v>57.070504999999997</v>
      </c>
      <c r="N36" s="6">
        <v>8.3697839999999992</v>
      </c>
      <c r="O36" s="6">
        <v>53.298493999999998</v>
      </c>
      <c r="P36" s="6">
        <v>9.3388639999999992</v>
      </c>
      <c r="Q36" s="6">
        <v>53.672984999999997</v>
      </c>
      <c r="R36" s="6">
        <v>10.744595</v>
      </c>
      <c r="S36" s="6">
        <v>56.493887999999998</v>
      </c>
      <c r="T36" s="6">
        <v>10.884867</v>
      </c>
      <c r="U36" s="6">
        <v>51.971302000000001</v>
      </c>
      <c r="V36" s="6">
        <v>11.449472</v>
      </c>
      <c r="W36" s="6">
        <v>55.540300999999999</v>
      </c>
      <c r="X36" s="6">
        <v>7.3371040000000001</v>
      </c>
      <c r="Y36" s="6">
        <v>51.173782000000003</v>
      </c>
      <c r="Z36" s="6">
        <v>8.7300149999999999</v>
      </c>
      <c r="AA36" s="6">
        <v>54.119397999999997</v>
      </c>
      <c r="AB36" s="6">
        <v>8.6699350000000006</v>
      </c>
      <c r="AC36" s="6">
        <v>52.273871</v>
      </c>
      <c r="AD36" s="6">
        <v>10.178984</v>
      </c>
      <c r="AE36" s="6">
        <v>56.320991999999997</v>
      </c>
      <c r="AF36" s="6">
        <v>9.7011059999999993</v>
      </c>
      <c r="AG36" s="6">
        <v>59.785651000000001</v>
      </c>
      <c r="AH36" s="6">
        <v>8.6023130000000005</v>
      </c>
      <c r="AI36" s="6">
        <v>56.660229999999999</v>
      </c>
    </row>
    <row r="37" spans="1:39" x14ac:dyDescent="0.3">
      <c r="A37" s="1">
        <v>228</v>
      </c>
      <c r="B37" s="6">
        <v>4.3444710000000004</v>
      </c>
      <c r="C37" s="6">
        <v>44.560789</v>
      </c>
      <c r="D37" s="6">
        <v>4.5807060000000002</v>
      </c>
      <c r="E37" s="6">
        <v>49.816580000000002</v>
      </c>
      <c r="F37" s="6">
        <v>6.5645490000000004</v>
      </c>
      <c r="G37" s="6">
        <v>46.209685999999998</v>
      </c>
      <c r="H37" s="6">
        <v>2.966431</v>
      </c>
      <c r="I37" s="6">
        <v>34.769589000000003</v>
      </c>
      <c r="J37" s="6">
        <v>4.6478429999999999</v>
      </c>
      <c r="K37" s="6">
        <v>49.126564999999999</v>
      </c>
      <c r="L37" s="6">
        <v>4.671843</v>
      </c>
      <c r="M37" s="6">
        <v>54.559016</v>
      </c>
      <c r="N37" s="6">
        <v>5.4142749999999999</v>
      </c>
      <c r="O37" s="6">
        <v>47.585614999999997</v>
      </c>
      <c r="P37" s="6">
        <v>4.9874510000000001</v>
      </c>
      <c r="Q37" s="6">
        <v>50.489083000000001</v>
      </c>
      <c r="R37" s="6">
        <v>6.119529</v>
      </c>
      <c r="S37" s="6">
        <v>50.912667999999996</v>
      </c>
      <c r="T37" s="6">
        <v>8.1971760000000007</v>
      </c>
      <c r="U37" s="6">
        <v>47.693449999999999</v>
      </c>
      <c r="V37" s="6">
        <v>5.600784</v>
      </c>
      <c r="W37" s="6">
        <v>52.630389000000001</v>
      </c>
      <c r="X37" s="6">
        <v>4.5334899999999996</v>
      </c>
      <c r="Y37" s="6">
        <v>45.15793</v>
      </c>
      <c r="Z37" s="6">
        <v>3.9275289999999998</v>
      </c>
      <c r="AA37" s="6">
        <v>44.235619999999997</v>
      </c>
      <c r="AB37" s="6">
        <v>5.7923140000000002</v>
      </c>
      <c r="AC37" s="6">
        <v>47.397649999999999</v>
      </c>
      <c r="AD37" s="6">
        <v>5.1054120000000003</v>
      </c>
      <c r="AE37" s="6">
        <v>49.866120000000002</v>
      </c>
      <c r="AF37" s="6">
        <v>5.8545879999999997</v>
      </c>
      <c r="AG37" s="6">
        <v>53.637813999999999</v>
      </c>
      <c r="AH37" s="6">
        <v>4.88</v>
      </c>
      <c r="AI37" s="6">
        <v>49.191400000000002</v>
      </c>
    </row>
    <row r="38" spans="1:39" x14ac:dyDescent="0.3">
      <c r="A38" s="1">
        <v>229</v>
      </c>
      <c r="B38" s="6">
        <v>2.4397769999999999</v>
      </c>
      <c r="C38" s="6">
        <v>33.921714999999999</v>
      </c>
      <c r="D38" s="6">
        <v>2.183954</v>
      </c>
      <c r="E38" s="6">
        <v>39.843288999999999</v>
      </c>
      <c r="F38" s="6">
        <v>3.0209039999999998</v>
      </c>
      <c r="G38" s="6">
        <v>33.222769</v>
      </c>
      <c r="H38" s="6">
        <v>1.6464259999999999</v>
      </c>
      <c r="I38" s="6">
        <v>23.705691999999999</v>
      </c>
      <c r="J38" s="6">
        <v>2.9052359999999999</v>
      </c>
      <c r="K38" s="6">
        <v>38.359521999999998</v>
      </c>
      <c r="L38" s="6">
        <v>3.3621340000000002</v>
      </c>
      <c r="M38" s="6">
        <v>45.552635000000002</v>
      </c>
      <c r="N38" s="6">
        <v>3.8162449999999999</v>
      </c>
      <c r="O38" s="6">
        <v>41.120730999999999</v>
      </c>
      <c r="P38" s="6">
        <v>2.8588490000000002</v>
      </c>
      <c r="Q38" s="6">
        <v>41.928179999999998</v>
      </c>
      <c r="R38" s="6">
        <v>4.5725660000000001</v>
      </c>
      <c r="S38" s="6">
        <v>45.652706000000002</v>
      </c>
      <c r="T38" s="6">
        <v>4.4138960000000003</v>
      </c>
      <c r="U38" s="6">
        <v>36.173717000000003</v>
      </c>
      <c r="V38" s="6">
        <v>3.5235910000000001</v>
      </c>
      <c r="W38" s="6">
        <v>43.808573000000003</v>
      </c>
      <c r="X38" s="6">
        <v>2.3296830000000002</v>
      </c>
      <c r="Y38" s="6">
        <v>35.198031999999998</v>
      </c>
      <c r="Z38" s="6">
        <v>2.718893</v>
      </c>
      <c r="AA38" s="6">
        <v>34.739142999999999</v>
      </c>
      <c r="AB38" s="6">
        <v>3.370695</v>
      </c>
      <c r="AC38" s="6">
        <v>39.982852999999999</v>
      </c>
      <c r="AD38" s="6">
        <v>3.0641050000000001</v>
      </c>
      <c r="AE38" s="6">
        <v>44.533099</v>
      </c>
      <c r="AF38" s="6">
        <v>2.9896479999999999</v>
      </c>
      <c r="AG38" s="6">
        <v>44.527056000000002</v>
      </c>
      <c r="AH38" s="6">
        <v>2.5393189999999999</v>
      </c>
      <c r="AI38" s="6">
        <v>40.412227999999999</v>
      </c>
    </row>
    <row r="39" spans="1:39" x14ac:dyDescent="0.3">
      <c r="A39" s="1">
        <v>230</v>
      </c>
      <c r="B39" s="6">
        <v>6.7138000000000003E-2</v>
      </c>
      <c r="C39" s="6">
        <v>41.22</v>
      </c>
      <c r="D39" s="6">
        <v>0.106007</v>
      </c>
      <c r="E39" s="6">
        <v>33.407499999999999</v>
      </c>
      <c r="F39" s="6">
        <v>0.35335699999999998</v>
      </c>
      <c r="G39" s="6">
        <v>15.435</v>
      </c>
      <c r="H39" s="6">
        <v>7.0670000000000004E-3</v>
      </c>
      <c r="I39" s="6">
        <v>17.442499999999999</v>
      </c>
      <c r="J39" s="6">
        <v>0.23321600000000001</v>
      </c>
      <c r="K39" s="6">
        <v>20.78</v>
      </c>
      <c r="L39" s="6">
        <v>1.0600999999999999E-2</v>
      </c>
      <c r="M39" s="6">
        <v>31.535</v>
      </c>
      <c r="N39" s="6">
        <v>0.64664299999999997</v>
      </c>
      <c r="O39" s="6">
        <v>30.56</v>
      </c>
      <c r="P39" s="6">
        <v>8.8339000000000001E-2</v>
      </c>
      <c r="Q39" s="6">
        <v>15.984999999999999</v>
      </c>
      <c r="R39" s="6">
        <v>0.60777400000000004</v>
      </c>
      <c r="S39" s="6">
        <v>20.512499999999999</v>
      </c>
      <c r="T39" s="6">
        <v>8.8339000000000001E-2</v>
      </c>
      <c r="U39" s="6">
        <v>13.494999999999999</v>
      </c>
      <c r="V39" s="6">
        <v>0.75971699999999998</v>
      </c>
      <c r="W39" s="6">
        <v>33.332500000000003</v>
      </c>
      <c r="X39" s="6">
        <v>0.106007</v>
      </c>
      <c r="Y39" s="6">
        <v>19.327500000000001</v>
      </c>
      <c r="Z39" s="6">
        <v>2.8268999999999999E-2</v>
      </c>
      <c r="AA39" s="6">
        <v>12.2</v>
      </c>
      <c r="AB39" s="6">
        <v>0.254417</v>
      </c>
      <c r="AC39" s="6">
        <v>11.1675</v>
      </c>
      <c r="AD39" s="6">
        <v>0.13780899999999999</v>
      </c>
      <c r="AE39" s="6">
        <v>22.574999999999999</v>
      </c>
      <c r="AF39" s="6">
        <v>0.240283</v>
      </c>
      <c r="AG39" s="6">
        <v>31.074999999999999</v>
      </c>
      <c r="AH39" s="6">
        <v>1.7668E-2</v>
      </c>
      <c r="AI39" s="6">
        <v>25.684999999999999</v>
      </c>
    </row>
    <row r="40" spans="1:39" x14ac:dyDescent="0.3">
      <c r="A40" s="1">
        <v>231</v>
      </c>
      <c r="B40" s="6">
        <v>0.169965</v>
      </c>
      <c r="C40" s="6">
        <v>17.057471</v>
      </c>
      <c r="D40" s="6">
        <v>4.0162999999999997E-2</v>
      </c>
      <c r="E40" s="6">
        <v>19.305828999999999</v>
      </c>
      <c r="F40" s="6">
        <v>6.9266999999999995E-2</v>
      </c>
      <c r="G40" s="6">
        <v>12.362069</v>
      </c>
      <c r="H40" s="6">
        <v>3.0849999999999999E-2</v>
      </c>
      <c r="I40" s="6">
        <v>10.324712999999999</v>
      </c>
      <c r="J40" s="6">
        <v>8.9056999999999997E-2</v>
      </c>
      <c r="K40" s="6">
        <v>18.315270999999999</v>
      </c>
      <c r="L40" s="6">
        <v>4.1327000000000003E-2</v>
      </c>
      <c r="M40" s="6">
        <v>14.506157999999999</v>
      </c>
      <c r="N40" s="6">
        <v>0.62456299999999998</v>
      </c>
      <c r="O40" s="6">
        <v>36.877668</v>
      </c>
      <c r="P40" s="6">
        <v>0.101863</v>
      </c>
      <c r="Q40" s="6">
        <v>16.905583</v>
      </c>
      <c r="R40" s="6">
        <v>1.0890569999999999</v>
      </c>
      <c r="S40" s="6">
        <v>38.025861999999996</v>
      </c>
      <c r="T40" s="6">
        <v>7.5087000000000001E-2</v>
      </c>
      <c r="U40" s="6">
        <v>17.071428999999998</v>
      </c>
      <c r="V40" s="6">
        <v>0.18160699999999999</v>
      </c>
      <c r="W40" s="6">
        <v>20.355090000000001</v>
      </c>
      <c r="X40" s="6">
        <v>0.14551800000000001</v>
      </c>
      <c r="Y40" s="6">
        <v>18.189654999999998</v>
      </c>
      <c r="Z40" s="6">
        <v>5.4133000000000001E-2</v>
      </c>
      <c r="AA40" s="6">
        <v>13.377668</v>
      </c>
      <c r="AB40" s="6">
        <v>0.36612299999999998</v>
      </c>
      <c r="AC40" s="6">
        <v>23.889983999999998</v>
      </c>
      <c r="AD40" s="6">
        <v>7.0430999999999994E-2</v>
      </c>
      <c r="AE40" s="6">
        <v>22.126026</v>
      </c>
      <c r="AF40" s="6">
        <v>6.7519999999999997E-2</v>
      </c>
      <c r="AG40" s="6">
        <v>21.672823999999999</v>
      </c>
      <c r="AH40" s="6">
        <v>3.4923999999999997E-2</v>
      </c>
      <c r="AI40" s="6">
        <v>13.222496</v>
      </c>
    </row>
    <row r="41" spans="1:39" x14ac:dyDescent="0.3">
      <c r="A41" s="1">
        <v>232</v>
      </c>
      <c r="B41" s="6">
        <v>0.97185600000000005</v>
      </c>
      <c r="C41" s="6">
        <v>49.815871000000001</v>
      </c>
      <c r="D41" s="6">
        <v>3.7258870000000002</v>
      </c>
      <c r="E41" s="6">
        <v>62.948749999999997</v>
      </c>
      <c r="F41" s="6">
        <v>5.4089710000000002</v>
      </c>
      <c r="G41" s="6">
        <v>45.788179</v>
      </c>
      <c r="H41" s="6">
        <v>2.8214600000000001</v>
      </c>
      <c r="I41" s="6">
        <v>57.277537000000002</v>
      </c>
      <c r="J41" s="6">
        <v>4.6467309999999999</v>
      </c>
      <c r="K41" s="6">
        <v>55.311221000000003</v>
      </c>
      <c r="L41" s="6">
        <v>3.3186749999999998</v>
      </c>
      <c r="M41" s="6">
        <v>57.6708</v>
      </c>
      <c r="N41" s="6">
        <v>4.5968920000000004</v>
      </c>
      <c r="O41" s="6">
        <v>49.995246999999999</v>
      </c>
      <c r="P41" s="6">
        <v>4.14893</v>
      </c>
      <c r="Q41" s="6">
        <v>50.933664</v>
      </c>
      <c r="R41" s="6">
        <v>6.9692170000000004</v>
      </c>
      <c r="S41" s="6">
        <v>54.318868000000002</v>
      </c>
      <c r="T41" s="6">
        <v>3.0345939999999998</v>
      </c>
      <c r="U41" s="6">
        <v>47.107253999999998</v>
      </c>
      <c r="V41" s="6">
        <v>5.104368</v>
      </c>
      <c r="W41" s="6">
        <v>58.349246000000001</v>
      </c>
      <c r="X41" s="6">
        <v>3.558487</v>
      </c>
      <c r="Y41" s="6">
        <v>47.404215999999998</v>
      </c>
      <c r="Z41" s="6">
        <v>4.508648</v>
      </c>
      <c r="AA41" s="6">
        <v>51.090515000000003</v>
      </c>
      <c r="AB41" s="6">
        <v>5.9771330000000003</v>
      </c>
      <c r="AC41" s="6">
        <v>50.938623999999997</v>
      </c>
      <c r="AD41" s="6">
        <v>4.068308</v>
      </c>
      <c r="AE41" s="6">
        <v>52.801405000000003</v>
      </c>
      <c r="AF41" s="6">
        <v>5.4705360000000001</v>
      </c>
      <c r="AG41" s="6">
        <v>59.771647000000002</v>
      </c>
      <c r="AH41" s="6">
        <v>3.6141890000000001</v>
      </c>
      <c r="AI41" s="6">
        <v>56.014671999999997</v>
      </c>
    </row>
    <row r="42" spans="1:39" x14ac:dyDescent="0.3">
      <c r="A42" s="1">
        <v>233</v>
      </c>
      <c r="B42" s="6">
        <v>1.1561090000000001</v>
      </c>
      <c r="C42" s="6">
        <v>61.752366000000002</v>
      </c>
      <c r="D42" s="6">
        <v>3.4524889999999999</v>
      </c>
      <c r="E42" s="6">
        <v>61.549684999999997</v>
      </c>
      <c r="F42" s="6">
        <v>4.0135750000000003</v>
      </c>
      <c r="G42" s="6">
        <v>44.576498000000001</v>
      </c>
      <c r="H42" s="6">
        <v>3.64819</v>
      </c>
      <c r="I42" s="6">
        <v>60.392744</v>
      </c>
      <c r="J42" s="6">
        <v>4.0090500000000002</v>
      </c>
      <c r="K42" s="6">
        <v>69.674289999999999</v>
      </c>
      <c r="L42" s="6">
        <v>3.378959</v>
      </c>
      <c r="M42" s="6">
        <v>66.279179999999997</v>
      </c>
      <c r="N42" s="6">
        <v>5.670814</v>
      </c>
      <c r="O42" s="6">
        <v>49.979495</v>
      </c>
      <c r="P42" s="6">
        <v>3.5248870000000001</v>
      </c>
      <c r="Q42" s="6">
        <v>52.878549</v>
      </c>
      <c r="R42" s="6">
        <v>5.8608599999999997</v>
      </c>
      <c r="S42" s="6">
        <v>56.853312000000003</v>
      </c>
      <c r="T42" s="6">
        <v>1.821267</v>
      </c>
      <c r="U42" s="6">
        <v>51.791009000000003</v>
      </c>
      <c r="V42" s="6">
        <v>2.961538</v>
      </c>
      <c r="W42" s="6">
        <v>65.509463999999994</v>
      </c>
      <c r="X42" s="6">
        <v>1.926471</v>
      </c>
      <c r="Y42" s="6">
        <v>49.548895999999999</v>
      </c>
      <c r="Z42" s="6">
        <v>1.700226</v>
      </c>
      <c r="AA42" s="6">
        <v>47.175868000000001</v>
      </c>
      <c r="AB42" s="6">
        <v>3.0678730000000001</v>
      </c>
      <c r="AC42" s="6">
        <v>49.981861000000002</v>
      </c>
      <c r="AD42" s="6">
        <v>2.8552040000000001</v>
      </c>
      <c r="AE42" s="6">
        <v>53.457413000000003</v>
      </c>
      <c r="AF42" s="6">
        <v>3.9095019999999998</v>
      </c>
      <c r="AG42" s="6">
        <v>66.581230000000005</v>
      </c>
      <c r="AH42" s="6">
        <v>4.332579</v>
      </c>
      <c r="AI42" s="6">
        <v>63.587539</v>
      </c>
    </row>
    <row r="43" spans="1:39" x14ac:dyDescent="0.3">
      <c r="A43" s="1">
        <v>234</v>
      </c>
      <c r="B43" s="6">
        <v>9.6284109999999998</v>
      </c>
      <c r="C43" s="6">
        <v>49.375494000000003</v>
      </c>
      <c r="D43" s="6">
        <v>11.442214999999999</v>
      </c>
      <c r="E43" s="6">
        <v>58.349519999999998</v>
      </c>
      <c r="F43" s="6">
        <v>14.644462000000001</v>
      </c>
      <c r="G43" s="6">
        <v>48.952005</v>
      </c>
      <c r="H43" s="6">
        <v>13.190208999999999</v>
      </c>
      <c r="I43" s="6">
        <v>53.125917999999999</v>
      </c>
      <c r="J43" s="6">
        <v>13.934189</v>
      </c>
      <c r="K43" s="6">
        <v>52.217956000000001</v>
      </c>
      <c r="L43" s="6">
        <v>12.602729</v>
      </c>
      <c r="M43" s="6">
        <v>56.067194000000001</v>
      </c>
      <c r="N43" s="6">
        <v>12.926966</v>
      </c>
      <c r="O43" s="6">
        <v>51.190288000000002</v>
      </c>
      <c r="P43" s="6">
        <v>14.300160999999999</v>
      </c>
      <c r="Q43" s="6">
        <v>55.761716999999997</v>
      </c>
      <c r="R43" s="6">
        <v>13.895666</v>
      </c>
      <c r="S43" s="6">
        <v>54.483342999999998</v>
      </c>
      <c r="T43" s="6">
        <v>12.845103999999999</v>
      </c>
      <c r="U43" s="6">
        <v>49.651609000000001</v>
      </c>
      <c r="V43" s="6">
        <v>12.861958</v>
      </c>
      <c r="W43" s="6">
        <v>59.236589000000002</v>
      </c>
      <c r="X43" s="6">
        <v>14.44703</v>
      </c>
      <c r="Y43" s="6">
        <v>47.995483</v>
      </c>
      <c r="Z43" s="6">
        <v>12.094703000000001</v>
      </c>
      <c r="AA43" s="6">
        <v>49.501412000000002</v>
      </c>
      <c r="AB43" s="6">
        <v>12.223114000000001</v>
      </c>
      <c r="AC43" s="6">
        <v>53.202710000000003</v>
      </c>
      <c r="AD43" s="6">
        <v>11.418941</v>
      </c>
      <c r="AE43" s="6">
        <v>54.679276999999999</v>
      </c>
      <c r="AF43" s="6">
        <v>11.823435</v>
      </c>
      <c r="AG43" s="6">
        <v>59.214568</v>
      </c>
      <c r="AH43" s="6">
        <v>10.719101</v>
      </c>
      <c r="AI43" s="6">
        <v>59.962167999999998</v>
      </c>
    </row>
    <row r="44" spans="1:39" x14ac:dyDescent="0.3">
      <c r="A44" s="1">
        <v>236</v>
      </c>
      <c r="B44" s="6">
        <v>3.7769780000000002</v>
      </c>
      <c r="C44" s="6">
        <v>50.525126</v>
      </c>
      <c r="D44" s="6">
        <v>3.3309350000000002</v>
      </c>
      <c r="E44" s="6">
        <v>58.608040000000003</v>
      </c>
      <c r="F44" s="6">
        <v>2.5431650000000001</v>
      </c>
      <c r="G44" s="6">
        <v>44.394472</v>
      </c>
      <c r="H44" s="6">
        <v>4.1187050000000003</v>
      </c>
      <c r="I44" s="6">
        <v>50.326633000000001</v>
      </c>
      <c r="J44" s="6">
        <v>4.4748200000000002</v>
      </c>
      <c r="K44" s="6">
        <v>45.881909999999998</v>
      </c>
      <c r="L44" s="6">
        <v>2.589928</v>
      </c>
      <c r="M44" s="6">
        <v>52.753768999999998</v>
      </c>
      <c r="N44" s="6">
        <v>2.6007189999999998</v>
      </c>
      <c r="O44" s="6">
        <v>45.660803999999999</v>
      </c>
      <c r="P44" s="6">
        <v>3.5647479999999998</v>
      </c>
      <c r="Q44" s="6">
        <v>48.030150999999996</v>
      </c>
      <c r="R44" s="6">
        <v>4.7446039999999998</v>
      </c>
      <c r="S44" s="6">
        <v>55.620603000000003</v>
      </c>
      <c r="T44" s="6">
        <v>4.8057550000000004</v>
      </c>
      <c r="U44" s="6">
        <v>43.291457000000001</v>
      </c>
      <c r="V44" s="6">
        <v>5.0035970000000001</v>
      </c>
      <c r="W44" s="6">
        <v>60.283920000000002</v>
      </c>
      <c r="X44" s="6">
        <v>4.5755400000000002</v>
      </c>
      <c r="Y44" s="6">
        <v>47.283920000000002</v>
      </c>
      <c r="Z44" s="6">
        <v>4.9676260000000001</v>
      </c>
      <c r="AA44" s="6">
        <v>47.052764000000003</v>
      </c>
      <c r="AB44" s="6">
        <v>3.679856</v>
      </c>
      <c r="AC44" s="6">
        <v>48.527638000000003</v>
      </c>
      <c r="AD44" s="6">
        <v>6.1474820000000001</v>
      </c>
      <c r="AE44" s="6">
        <v>59.731155999999999</v>
      </c>
      <c r="AF44" s="6">
        <v>6.9676260000000001</v>
      </c>
      <c r="AG44" s="6">
        <v>61.399496999999997</v>
      </c>
      <c r="AH44" s="6">
        <v>4.8812949999999997</v>
      </c>
      <c r="AI44" s="6">
        <v>60.427135999999997</v>
      </c>
    </row>
    <row r="45" spans="1:39" x14ac:dyDescent="0.3">
      <c r="A45" s="1">
        <v>237</v>
      </c>
      <c r="B45" s="2">
        <v>3.7904800000000001</v>
      </c>
      <c r="C45" s="2">
        <v>50.328099999999999</v>
      </c>
      <c r="D45" s="2">
        <v>3.8730600000000002</v>
      </c>
      <c r="E45" s="2">
        <v>58.241599999999998</v>
      </c>
      <c r="F45" s="2">
        <v>3.3206000000000002</v>
      </c>
      <c r="G45" s="2">
        <v>42.512599999999999</v>
      </c>
      <c r="H45" s="2">
        <v>4.9889900000000003</v>
      </c>
      <c r="I45" s="2">
        <v>50.594499999999996</v>
      </c>
      <c r="J45" s="2">
        <v>4.8694899999999999</v>
      </c>
      <c r="K45" s="2">
        <v>46.391399999999997</v>
      </c>
      <c r="L45" s="2">
        <v>4.5773999999999999</v>
      </c>
      <c r="M45" s="2">
        <v>51.577100000000002</v>
      </c>
      <c r="N45" s="2">
        <v>2.9579</v>
      </c>
      <c r="O45" s="2">
        <v>47.814799999999998</v>
      </c>
      <c r="P45" s="2">
        <v>3.6052499999999998</v>
      </c>
      <c r="Q45" s="2">
        <v>47.168599999999998</v>
      </c>
      <c r="R45" s="2">
        <v>3.86788</v>
      </c>
      <c r="S45" s="2">
        <v>52.172899999999998</v>
      </c>
      <c r="T45" s="2">
        <v>4.4407399999999999</v>
      </c>
      <c r="U45" s="2">
        <v>41.063800000000001</v>
      </c>
      <c r="V45" s="2">
        <v>4.0618499999999997</v>
      </c>
      <c r="W45" s="2">
        <v>54.816899999999997</v>
      </c>
      <c r="X45" s="2">
        <v>3.2772000000000001</v>
      </c>
      <c r="Y45" s="2">
        <v>44.822400000000002</v>
      </c>
      <c r="Z45" s="2">
        <v>3.9436499999999999</v>
      </c>
      <c r="AA45" s="2">
        <v>45.166200000000003</v>
      </c>
      <c r="AB45" s="2">
        <v>3.1450800000000001</v>
      </c>
      <c r="AC45" s="2">
        <v>45.777299999999997</v>
      </c>
      <c r="AD45" s="2">
        <v>4.67455</v>
      </c>
      <c r="AE45" s="2">
        <v>56.390999999999998</v>
      </c>
      <c r="AF45" s="2">
        <v>5.8180100000000001</v>
      </c>
      <c r="AG45" s="2">
        <v>59.227699999999999</v>
      </c>
      <c r="AH45" s="2">
        <v>4.6768099999999997</v>
      </c>
      <c r="AI45" s="2">
        <v>56.4375</v>
      </c>
    </row>
  </sheetData>
  <sortState xmlns:xlrd2="http://schemas.microsoft.com/office/spreadsheetml/2017/richdata2" ref="A2:AM45">
    <sortCondition ref="A2:A45"/>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B897965940BBB40B82508A1D64ED847" ma:contentTypeVersion="364" ma:contentTypeDescription="Create a new document." ma:contentTypeScope="" ma:versionID="062bc315398310943baa6d387dfc7a4d">
  <xsd:schema xmlns:xsd="http://www.w3.org/2001/XMLSchema" xmlns:xs="http://www.w3.org/2001/XMLSchema" xmlns:p="http://schemas.microsoft.com/office/2006/metadata/properties" xmlns:ns2="bd5f1c95-f55a-43a4-8a95-9994891b70be" xmlns:ns3="7420164a-e774-4dd2-8edb-cd75cb245277" targetNamespace="http://schemas.microsoft.com/office/2006/metadata/properties" ma:root="true" ma:fieldsID="0c25118458dcf7d82814b298789a21f5" ns2:_="" ns3:_="">
    <xsd:import namespace="bd5f1c95-f55a-43a4-8a95-9994891b70be"/>
    <xsd:import namespace="7420164a-e774-4dd2-8edb-cd75cb24527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3:_dlc_DocId" minOccurs="0"/>
                <xsd:element ref="ns3:_dlc_DocIdUrl" minOccurs="0"/>
                <xsd:element ref="ns3:_dlc_DocIdPersistId"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5f1c95-f55a-43a4-8a95-9994891b70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20164a-e774-4dd2-8edb-cd75cb24527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9CD74D-CAFA-441D-8B70-ABE83FE4ED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5f1c95-f55a-43a4-8a95-9994891b70be"/>
    <ds:schemaRef ds:uri="7420164a-e774-4dd2-8edb-cd75cb2452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8B70616-847E-4A76-901C-B79C8952D6B4}">
  <ds:schemaRefs>
    <ds:schemaRef ds:uri="http://schemas.microsoft.com/sharepoint/events"/>
  </ds:schemaRefs>
</ds:datastoreItem>
</file>

<file path=customXml/itemProps3.xml><?xml version="1.0" encoding="utf-8"?>
<ds:datastoreItem xmlns:ds="http://schemas.openxmlformats.org/officeDocument/2006/customXml" ds:itemID="{23E8D52B-AC7E-4BA7-A1AC-7FD0B4404E1A}">
  <ds:schemaRefs>
    <ds:schemaRef ds:uri="http://schemas.microsoft.com/sharepoint/v3/contenttype/forms"/>
  </ds:schemaRefs>
</ds:datastoreItem>
</file>

<file path=customXml/itemProps4.xml><?xml version="1.0" encoding="utf-8"?>
<ds:datastoreItem xmlns:ds="http://schemas.openxmlformats.org/officeDocument/2006/customXml" ds:itemID="{6FBE8893-CB70-4A9C-A3BF-AF126C0CE447}">
  <ds:schemaRefs>
    <ds:schemaRef ds:uri="http://purl.org/dc/dcmitype/"/>
    <ds:schemaRef ds:uri="http://www.w3.org/XML/1998/namespace"/>
    <ds:schemaRef ds:uri="http://purl.org/dc/elements/1.1/"/>
    <ds:schemaRef ds:uri="http://schemas.microsoft.com/office/2006/metadata/properties"/>
    <ds:schemaRef ds:uri="http://schemas.microsoft.com/office/2006/documentManagement/types"/>
    <ds:schemaRef ds:uri="7420164a-e774-4dd2-8edb-cd75cb245277"/>
    <ds:schemaRef ds:uri="http://schemas.microsoft.com/office/infopath/2007/PartnerControls"/>
    <ds:schemaRef ds:uri="http://schemas.openxmlformats.org/package/2006/metadata/core-properties"/>
    <ds:schemaRef ds:uri="bd5f1c95-f55a-43a4-8a95-9994891b70b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Readme</vt:lpstr>
      <vt:lpstr>Metadata</vt:lpstr>
      <vt:lpstr>MainData</vt:lpstr>
      <vt:lpstr>ScaledData</vt:lpstr>
      <vt:lpstr>Analysis</vt:lpstr>
      <vt:lpstr>summarycalcs--&gt;</vt:lpstr>
      <vt:lpstr>trendRS</vt:lpstr>
      <vt:lpstr>TreeNoTreeYearly</vt:lpstr>
      <vt:lpstr>Database</vt:lpstr>
      <vt:lpstr>Metadata!Print_Area</vt:lpstr>
      <vt:lpstr>Metadata!Print_Titles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Samantha Hammer</dc:creator>
  <cp:lastModifiedBy>Samantha Hammer</cp:lastModifiedBy>
  <cp:lastPrinted>2020-01-17T19:05:47Z</cp:lastPrinted>
  <dcterms:created xsi:type="dcterms:W3CDTF">2018-08-23T19:25:20Z</dcterms:created>
  <dcterms:modified xsi:type="dcterms:W3CDTF">2020-04-24T16:47:45Z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0x0101009B897965940BBB40B82508A1D64ED847</vt:lpwstr>
  </property>
</Properties>
</file>